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61" i="1" l="1"/>
  <c r="AA12" i="1"/>
  <c r="AA13" i="1"/>
  <c r="AA16" i="1"/>
  <c r="AA18" i="1"/>
  <c r="AA19" i="1"/>
  <c r="AA20" i="1"/>
  <c r="AA21" i="1"/>
  <c r="AA22" i="1"/>
  <c r="AA23" i="1"/>
  <c r="AA24" i="1"/>
  <c r="AA25" i="1"/>
  <c r="AA26" i="1"/>
  <c r="AA27" i="1"/>
  <c r="AA28" i="1"/>
  <c r="AA11" i="1"/>
  <c r="F68" i="1"/>
  <c r="F69" i="1" s="1"/>
  <c r="D73" i="1"/>
  <c r="D68" i="1"/>
  <c r="U24" i="1" l="1"/>
  <c r="V24" i="1" s="1"/>
  <c r="W24" i="1" s="1"/>
  <c r="Y24" i="1" s="1"/>
  <c r="H24" i="1"/>
</calcChain>
</file>

<file path=xl/sharedStrings.xml><?xml version="1.0" encoding="utf-8"?>
<sst xmlns="http://schemas.openxmlformats.org/spreadsheetml/2006/main" count="218" uniqueCount="147">
  <si>
    <t>ШТАТТЫҚ КЕСТЕ</t>
  </si>
  <si>
    <t>КГУ "Комплекс школа-детский сад Жетіарал" 01.09.2020 ж.</t>
  </si>
  <si>
    <t>№</t>
  </si>
  <si>
    <t>ТАӘ</t>
  </si>
  <si>
    <t>Лауазымдар атауы</t>
  </si>
  <si>
    <t>Бірліктер саны</t>
  </si>
  <si>
    <t>Өтіл</t>
  </si>
  <si>
    <t>Санаты / Дәреже</t>
  </si>
  <si>
    <t>Коэффициент</t>
  </si>
  <si>
    <t>Бірліктер бойынша барлығы</t>
  </si>
  <si>
    <t>Коэф. Повышения</t>
  </si>
  <si>
    <t>Ауылдық жерде жұмыс iстегені үшін арттыру
 (25%)</t>
  </si>
  <si>
    <t xml:space="preserve">Жоғарылау есепке алынғандағы жалақы </t>
  </si>
  <si>
    <t>Оқулықтардың кітапханалық қорымен жұмыс істегені үшін</t>
  </si>
  <si>
    <t>Тәрбиешілердің көмекшілеріне залалсыздандырғыш заттармен жұмыс істегені үшін</t>
  </si>
  <si>
    <t>Түнгі уақыттағы жұмысы үшін қосымша ақы</t>
  </si>
  <si>
    <t>Мереке және демалыс күндеріндегі жұмысы үшін қосымша ақы</t>
  </si>
  <si>
    <t>Радиациялық қатер аумағында жұмыс істегені үшін: ең аз радиациялық қатер</t>
  </si>
  <si>
    <t>Ауыр (ерекше ауыр) қол еңбегі және еңбек жағдайлары зиянды еңбек үшін</t>
  </si>
  <si>
    <t>Дезинфекциялық құралдарды пайдалана отырып, үй-жайларды жинағаны үшін</t>
  </si>
  <si>
    <t>Дезинфекциялық құралдарды пайдалана отырып, дәретханаларды жинағаны үшін</t>
  </si>
  <si>
    <t>Сыныптық біліктілігі үшін жүргізушілерге: "2-сыныпты жүргізуші"</t>
  </si>
  <si>
    <t>Ерекше еңбек жағдайлары үшін үстемеақы</t>
  </si>
  <si>
    <t>Төлемдер</t>
  </si>
  <si>
    <t>Қосымша төлем бойынша барлығы</t>
  </si>
  <si>
    <t>Айлық ЕТҚ</t>
  </si>
  <si>
    <t>Ай саны</t>
  </si>
  <si>
    <t>Жылдық ЕТҚ</t>
  </si>
  <si>
    <t>БЛЖ 17697</t>
  </si>
  <si>
    <t>Басқарушы персонал</t>
  </si>
  <si>
    <t>Жанканова Лайла Армияновна</t>
  </si>
  <si>
    <t>Бас бухгалтер</t>
  </si>
  <si>
    <t>28ж 1а</t>
  </si>
  <si>
    <t xml:space="preserve">A2-3 (с 01.06.2019)                               </t>
  </si>
  <si>
    <t>Жакаева Зина Аширжановна</t>
  </si>
  <si>
    <t>Директор</t>
  </si>
  <si>
    <t>32ж 1а</t>
  </si>
  <si>
    <t xml:space="preserve">A1-3 (с 01.06.2019)                               </t>
  </si>
  <si>
    <t>Мусаева Меиркул Байгашевна</t>
  </si>
  <si>
    <t>Тәрбие ісі бойынша директордың орынбасары</t>
  </si>
  <si>
    <t>36ж 0а</t>
  </si>
  <si>
    <t xml:space="preserve">A1-3-1 (с 01.06.2019)                             </t>
  </si>
  <si>
    <t>Ергалиева Шынар Канапияновна</t>
  </si>
  <si>
    <t>Оқу ісі бойынша директордың орынбасары</t>
  </si>
  <si>
    <t>18ж 0а</t>
  </si>
  <si>
    <t>Негізгі персонал</t>
  </si>
  <si>
    <t>Тусупова Кымбат Аскерхановна</t>
  </si>
  <si>
    <t>Тәлімгер</t>
  </si>
  <si>
    <t>6ж 10а</t>
  </si>
  <si>
    <t xml:space="preserve">B4-4 (с 01.06.2019)                               </t>
  </si>
  <si>
    <t>Қазтаева Гүлнұр Қанатбекқызы</t>
  </si>
  <si>
    <t>Медициналық бике</t>
  </si>
  <si>
    <t>4ж 1а</t>
  </si>
  <si>
    <t>Токанова Құралай Еркінбекқызы</t>
  </si>
  <si>
    <t>Әдіскер</t>
  </si>
  <si>
    <t>3ж 9а</t>
  </si>
  <si>
    <t>Тусупов Усен Жумаканович</t>
  </si>
  <si>
    <t>Қосымша білім беру педагогы</t>
  </si>
  <si>
    <t>13ж 10а</t>
  </si>
  <si>
    <t xml:space="preserve">B3-4 (с 01.06.2019)                               </t>
  </si>
  <si>
    <t>Бос жұмыс орны</t>
  </si>
  <si>
    <t>Психолог педагог</t>
  </si>
  <si>
    <t xml:space="preserve">B2-4 (с 01.06.2019)                               </t>
  </si>
  <si>
    <t>Психолог</t>
  </si>
  <si>
    <t>Тырнакбаева Майгуль Секеновна</t>
  </si>
  <si>
    <t>Әлеуметтік педагог</t>
  </si>
  <si>
    <t>31ж 0а</t>
  </si>
  <si>
    <t>Вакасов Мейрамбек Сеитбекович</t>
  </si>
  <si>
    <t>АӘД мұғалімі</t>
  </si>
  <si>
    <t>22ж 1а</t>
  </si>
  <si>
    <t xml:space="preserve">B2-2 (с 01.06.2019)                               </t>
  </si>
  <si>
    <t>Хамзина Кабира Рашидовна</t>
  </si>
  <si>
    <t>шағын орталық тәрбиешісі</t>
  </si>
  <si>
    <t>8ж 11а</t>
  </si>
  <si>
    <t xml:space="preserve">B4-3 (с 01.06.2019)                               </t>
  </si>
  <si>
    <t>Қызырбекова Шырын Қызырбекқызы</t>
  </si>
  <si>
    <t>Егісбекова Айгерім Ержанқызы</t>
  </si>
  <si>
    <t>4ж 11а</t>
  </si>
  <si>
    <t>Шаяхметова Манар Кабденовна</t>
  </si>
  <si>
    <t>12ж 10а</t>
  </si>
  <si>
    <t>Әкімшілік персонал</t>
  </si>
  <si>
    <t>Нурханова Лязат Уашовна</t>
  </si>
  <si>
    <t>Кітапханашы</t>
  </si>
  <si>
    <t>9ж 7а</t>
  </si>
  <si>
    <t xml:space="preserve">C2 (с 01.06.2019)                                 </t>
  </si>
  <si>
    <t>Сафин Ержан</t>
  </si>
  <si>
    <t>Шаруашылық меңгерушісі</t>
  </si>
  <si>
    <t>1ж 0а</t>
  </si>
  <si>
    <t xml:space="preserve">C3 (с 01.06.2019)                                 </t>
  </si>
  <si>
    <t>Қасенова Салтанат Болатқызы</t>
  </si>
  <si>
    <t>Информатика зертханашысы</t>
  </si>
  <si>
    <t>2ж 9а</t>
  </si>
  <si>
    <t>Нәсіпханова Жадыра Нәсіпханқызы</t>
  </si>
  <si>
    <t>Зертханашы</t>
  </si>
  <si>
    <t>Қосалқы персонал</t>
  </si>
  <si>
    <t>Халелова Гулхат Ерікқызы</t>
  </si>
  <si>
    <t>Іс жүргізуші</t>
  </si>
  <si>
    <t xml:space="preserve">D1 (с 01.06.2019)                                 </t>
  </si>
  <si>
    <t>Кызырбекова Айжан Кызырбековна</t>
  </si>
  <si>
    <t>Тәрбиешінің көмекшісі</t>
  </si>
  <si>
    <t>Салыкова Гульжан Слямбековна</t>
  </si>
  <si>
    <t>Біліктілік разряды</t>
  </si>
  <si>
    <t>Смагзамова Динар Амантаевна</t>
  </si>
  <si>
    <t>Әр ғимарат вахтер</t>
  </si>
  <si>
    <t xml:space="preserve">1 разряд (с 01.06.2019)                           </t>
  </si>
  <si>
    <t>Аукенов Советхан Когенбаевич</t>
  </si>
  <si>
    <t>Жүргізуші</t>
  </si>
  <si>
    <t xml:space="preserve">4 разряд (с 01.06.2019)                           </t>
  </si>
  <si>
    <t>Джунусова Лазатхан Каиргазиевна</t>
  </si>
  <si>
    <t>Гардеробшы</t>
  </si>
  <si>
    <t>Досбосынов Ернур Кызырбекканович</t>
  </si>
  <si>
    <t>Аула сыпырушы</t>
  </si>
  <si>
    <t>Именбаева Алмагул Абдрашитовна</t>
  </si>
  <si>
    <t>Кір жуатын машинист</t>
  </si>
  <si>
    <t xml:space="preserve">2 разряд (с 01.06.2019)                           </t>
  </si>
  <si>
    <t>Ыдыс жуушы</t>
  </si>
  <si>
    <t>Ошанов Аскарбек Кызырбекоич</t>
  </si>
  <si>
    <t>Оператор</t>
  </si>
  <si>
    <t>Сагатаев Ален Сейдахметович</t>
  </si>
  <si>
    <t>Сагатбеков Ержан Егисбекович</t>
  </si>
  <si>
    <t>Тыныбаева Зураш Шарипхановна</t>
  </si>
  <si>
    <t>Аспаз</t>
  </si>
  <si>
    <t xml:space="preserve">3 разряд (с 01.06.2019)                           </t>
  </si>
  <si>
    <t>Садуакасов Казбек Катиевич</t>
  </si>
  <si>
    <t>Санехник-слесарь</t>
  </si>
  <si>
    <t>Алдауышев Канат Абзелеевич</t>
  </si>
  <si>
    <t>Күзетші</t>
  </si>
  <si>
    <t>Камзаев Токтыакан Мажитович</t>
  </si>
  <si>
    <t>Хамзин Жамбай Рашидович</t>
  </si>
  <si>
    <t>Жанабилова Гулнар Сансызбаевна</t>
  </si>
  <si>
    <t>Қызметтік жайларды жинаушы</t>
  </si>
  <si>
    <t>Жанабилова Нурсулу Сансызбаевна</t>
  </si>
  <si>
    <t>Каймолданова Гульзия Назарбековна</t>
  </si>
  <si>
    <t>Кожахметова Клара Машимовна</t>
  </si>
  <si>
    <t>Ниязбекова Анар Мырзахановна</t>
  </si>
  <si>
    <t>Садуакасова Гулмира Катиевна</t>
  </si>
  <si>
    <t>Сергазина Карлыгаш Амантаевна</t>
  </si>
  <si>
    <t>Нәбікенов Нұртілек Болатбекұлы</t>
  </si>
  <si>
    <t>Электрик</t>
  </si>
  <si>
    <t>ЖИЫНЫ</t>
  </si>
  <si>
    <t>Бекітемін:</t>
  </si>
  <si>
    <t>Тарбағатай аудандық білім беру</t>
  </si>
  <si>
    <t>бөлімінің басшысы:  ______________ С.Н.Дауытбаева</t>
  </si>
  <si>
    <t>Нугуманова Айнур Советхановна</t>
  </si>
  <si>
    <t>B3-3 (с 01.06.2019)</t>
  </si>
  <si>
    <t xml:space="preserve">Дирекор </t>
  </si>
  <si>
    <t>Жакаева З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</si>
</sst>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3" borderId="2" xfId="0" applyFont="1" applyFill="1" applyBorder="1" applyAlignment="1">
      <alignment vertical="top"/>
    </xf>
    <xf numFmtId="164" fontId="3" fillId="0" borderId="2" xfId="0" applyNumberFormat="1" applyFont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3" fontId="3" fillId="0" borderId="2" xfId="0" applyNumberFormat="1" applyFont="1" applyBorder="1" applyAlignment="1">
      <alignment vertical="top" wrapText="1"/>
    </xf>
    <xf numFmtId="164" fontId="2" fillId="3" borderId="2" xfId="0" applyNumberFormat="1" applyFont="1" applyFill="1" applyBorder="1" applyAlignment="1">
      <alignment vertical="top" wrapText="1"/>
    </xf>
    <xf numFmtId="3" fontId="2" fillId="3" borderId="2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164" fontId="3" fillId="0" borderId="0" xfId="0" applyNumberFormat="1" applyFont="1"/>
    <xf numFmtId="165" fontId="3" fillId="0" borderId="0" xfId="0" applyNumberFormat="1" applyFont="1"/>
    <xf numFmtId="0" fontId="4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0" xfId="0" applyFont="1"/>
    <xf numFmtId="165" fontId="4" fillId="0" borderId="0" xfId="0" applyNumberFormat="1" applyFont="1"/>
    <xf numFmtId="0" fontId="4" fillId="5" borderId="2" xfId="0" applyFont="1" applyFill="1" applyBorder="1" applyAlignment="1">
      <alignment vertical="top"/>
    </xf>
    <xf numFmtId="164" fontId="4" fillId="5" borderId="2" xfId="0" applyNumberFormat="1" applyFont="1" applyFill="1" applyBorder="1" applyAlignment="1">
      <alignment vertical="top" wrapText="1"/>
    </xf>
    <xf numFmtId="3" fontId="4" fillId="5" borderId="2" xfId="0" applyNumberFormat="1" applyFont="1" applyFill="1" applyBorder="1" applyAlignment="1">
      <alignment vertical="top" wrapText="1"/>
    </xf>
    <xf numFmtId="1" fontId="4" fillId="5" borderId="2" xfId="0" applyNumberFormat="1" applyFont="1" applyFill="1" applyBorder="1" applyAlignment="1">
      <alignment horizontal="center" vertical="top" wrapText="1"/>
    </xf>
    <xf numFmtId="0" fontId="4" fillId="5" borderId="0" xfId="0" applyFont="1" applyFill="1"/>
    <xf numFmtId="165" fontId="4" fillId="5" borderId="0" xfId="0" applyNumberFormat="1" applyFont="1" applyFill="1"/>
    <xf numFmtId="165" fontId="4" fillId="4" borderId="0" xfId="0" applyNumberFormat="1" applyFont="1" applyFill="1"/>
    <xf numFmtId="164" fontId="2" fillId="2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vertical="top" wrapText="1"/>
    </xf>
    <xf numFmtId="164" fontId="3" fillId="4" borderId="2" xfId="0" applyNumberFormat="1" applyFont="1" applyFill="1" applyBorder="1" applyAlignment="1">
      <alignment vertical="top" wrapText="1"/>
    </xf>
    <xf numFmtId="164" fontId="5" fillId="4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topLeftCell="A7" workbookViewId="0">
      <pane xSplit="6" ySplit="4" topLeftCell="G14" activePane="bottomRight" state="frozen"/>
      <selection activeCell="A7" sqref="A7"/>
      <selection pane="topRight" activeCell="G7" sqref="G7"/>
      <selection pane="bottomLeft" activeCell="A11" sqref="A11"/>
      <selection pane="bottomRight" activeCell="F16" sqref="F16:F28"/>
    </sheetView>
  </sheetViews>
  <sheetFormatPr defaultRowHeight="11.25" x14ac:dyDescent="0.2"/>
  <cols>
    <col min="1" max="1" width="4.7109375" style="1" customWidth="1"/>
    <col min="2" max="2" width="30.7109375" style="1" customWidth="1"/>
    <col min="3" max="3" width="24.42578125" style="1" customWidth="1"/>
    <col min="4" max="5" width="7.7109375" style="1" customWidth="1"/>
    <col min="6" max="6" width="17" style="1" customWidth="1"/>
    <col min="7" max="7" width="7.7109375" style="1" customWidth="1"/>
    <col min="8" max="8" width="10.7109375" style="1" customWidth="1"/>
    <col min="9" max="9" width="6.85546875" style="1" customWidth="1"/>
    <col min="10" max="21" width="11.7109375" style="1" customWidth="1"/>
    <col min="22" max="22" width="9.42578125" style="1" bestFit="1" customWidth="1"/>
    <col min="23" max="23" width="10.7109375" style="1" customWidth="1"/>
    <col min="24" max="24" width="6.7109375" style="1" customWidth="1"/>
    <col min="25" max="25" width="12.7109375" style="1" customWidth="1"/>
    <col min="26" max="16384" width="9.140625" style="1"/>
  </cols>
  <sheetData>
    <row r="1" spans="1:28" ht="15" x14ac:dyDescent="0.25">
      <c r="B1" s="15" t="s">
        <v>140</v>
      </c>
      <c r="C1" s="15"/>
      <c r="D1" s="16"/>
      <c r="E1" s="16"/>
      <c r="F1" s="16"/>
      <c r="G1" s="16"/>
    </row>
    <row r="2" spans="1:28" ht="15" x14ac:dyDescent="0.25">
      <c r="B2" s="34" t="s">
        <v>141</v>
      </c>
      <c r="C2" s="34"/>
      <c r="D2" s="34"/>
      <c r="E2" s="34"/>
      <c r="F2" s="34"/>
      <c r="G2" s="34"/>
    </row>
    <row r="3" spans="1:28" ht="15" x14ac:dyDescent="0.2">
      <c r="B3" s="35" t="s">
        <v>142</v>
      </c>
      <c r="C3" s="35"/>
      <c r="D3" s="35"/>
      <c r="E3" s="35"/>
      <c r="F3" s="35"/>
      <c r="G3" s="35"/>
    </row>
    <row r="5" spans="1:28" x14ac:dyDescent="0.2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28" x14ac:dyDescent="0.2">
      <c r="A6" s="37" t="s">
        <v>1</v>
      </c>
      <c r="B6" s="37"/>
      <c r="C6" s="37"/>
      <c r="D6" s="37"/>
      <c r="E6" s="37"/>
      <c r="F6" s="37"/>
      <c r="G6" s="37"/>
      <c r="H6" s="37"/>
      <c r="I6" s="37"/>
    </row>
    <row r="7" spans="1:28" x14ac:dyDescent="0.2">
      <c r="Y7" s="1" t="s">
        <v>28</v>
      </c>
    </row>
    <row r="8" spans="1:28" x14ac:dyDescent="0.2">
      <c r="A8" s="38" t="s">
        <v>2</v>
      </c>
      <c r="B8" s="38" t="s">
        <v>3</v>
      </c>
      <c r="C8" s="38" t="s">
        <v>4</v>
      </c>
      <c r="D8" s="38" t="s">
        <v>5</v>
      </c>
      <c r="E8" s="38" t="s">
        <v>6</v>
      </c>
      <c r="F8" s="38" t="s">
        <v>7</v>
      </c>
      <c r="G8" s="38" t="s">
        <v>8</v>
      </c>
      <c r="H8" s="38" t="s">
        <v>9</v>
      </c>
      <c r="I8" s="38" t="s">
        <v>10</v>
      </c>
      <c r="J8" s="38" t="s">
        <v>11</v>
      </c>
      <c r="K8" s="38" t="s">
        <v>12</v>
      </c>
      <c r="L8" s="38" t="s">
        <v>23</v>
      </c>
      <c r="M8" s="38"/>
      <c r="N8" s="38"/>
      <c r="O8" s="38"/>
      <c r="P8" s="38"/>
      <c r="Q8" s="38"/>
      <c r="R8" s="38"/>
      <c r="S8" s="38"/>
      <c r="T8" s="38"/>
      <c r="U8" s="38"/>
      <c r="V8" s="38" t="s">
        <v>24</v>
      </c>
      <c r="W8" s="38" t="s">
        <v>25</v>
      </c>
      <c r="X8" s="38" t="s">
        <v>26</v>
      </c>
      <c r="Y8" s="38" t="s">
        <v>27</v>
      </c>
    </row>
    <row r="9" spans="1:28" ht="110.1" customHeight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2" t="s">
        <v>13</v>
      </c>
      <c r="M9" s="2" t="s">
        <v>14</v>
      </c>
      <c r="N9" s="2" t="s">
        <v>15</v>
      </c>
      <c r="O9" s="2" t="s">
        <v>16</v>
      </c>
      <c r="P9" s="2" t="s">
        <v>17</v>
      </c>
      <c r="Q9" s="2" t="s">
        <v>18</v>
      </c>
      <c r="R9" s="2" t="s">
        <v>19</v>
      </c>
      <c r="S9" s="2" t="s">
        <v>20</v>
      </c>
      <c r="T9" s="2" t="s">
        <v>21</v>
      </c>
      <c r="U9" s="2" t="s">
        <v>22</v>
      </c>
      <c r="V9" s="38"/>
      <c r="W9" s="38"/>
      <c r="X9" s="38"/>
      <c r="Y9" s="38"/>
    </row>
    <row r="10" spans="1:28" x14ac:dyDescent="0.2">
      <c r="A10" s="3"/>
      <c r="B10" s="33" t="s">
        <v>29</v>
      </c>
      <c r="C10" s="33"/>
      <c r="D10" s="7">
        <v>4</v>
      </c>
      <c r="E10" s="7"/>
      <c r="F10" s="7"/>
      <c r="G10" s="7"/>
      <c r="H10" s="7">
        <v>494100.24099999998</v>
      </c>
      <c r="I10" s="7"/>
      <c r="J10" s="7">
        <v>97997.138000000006</v>
      </c>
      <c r="K10" s="7">
        <v>592097.37899999996</v>
      </c>
      <c r="L10" s="7"/>
      <c r="M10" s="7"/>
      <c r="N10" s="7"/>
      <c r="O10" s="7"/>
      <c r="P10" s="7">
        <v>13890</v>
      </c>
      <c r="Q10" s="7"/>
      <c r="R10" s="7"/>
      <c r="S10" s="7"/>
      <c r="T10" s="7"/>
      <c r="U10" s="7">
        <v>59209.737000000001</v>
      </c>
      <c r="V10" s="7">
        <v>73099.736999999994</v>
      </c>
      <c r="W10" s="8">
        <v>665196</v>
      </c>
      <c r="X10" s="12"/>
      <c r="Y10" s="8">
        <v>7982352</v>
      </c>
    </row>
    <row r="11" spans="1:28" s="24" customFormat="1" ht="18" customHeight="1" x14ac:dyDescent="0.2">
      <c r="A11" s="20">
        <v>1</v>
      </c>
      <c r="B11" s="21" t="s">
        <v>34</v>
      </c>
      <c r="C11" s="21" t="s">
        <v>35</v>
      </c>
      <c r="D11" s="21">
        <v>1</v>
      </c>
      <c r="E11" s="21" t="s">
        <v>36</v>
      </c>
      <c r="F11" s="41" t="s">
        <v>37</v>
      </c>
      <c r="G11" s="21">
        <v>6.22</v>
      </c>
      <c r="H11" s="21">
        <v>137594.17499999999</v>
      </c>
      <c r="I11" s="21">
        <v>1.25</v>
      </c>
      <c r="J11" s="21">
        <v>34398.544000000002</v>
      </c>
      <c r="K11" s="21">
        <v>171992.71899999998</v>
      </c>
      <c r="L11" s="21"/>
      <c r="M11" s="21"/>
      <c r="N11" s="21"/>
      <c r="O11" s="21"/>
      <c r="P11" s="21">
        <v>3472.5</v>
      </c>
      <c r="Q11" s="21"/>
      <c r="R11" s="21"/>
      <c r="S11" s="21"/>
      <c r="T11" s="21"/>
      <c r="U11" s="21">
        <v>17199.272000000001</v>
      </c>
      <c r="V11" s="21">
        <v>20671.772000000001</v>
      </c>
      <c r="W11" s="22">
        <v>192664</v>
      </c>
      <c r="X11" s="23">
        <v>12</v>
      </c>
      <c r="Y11" s="22">
        <v>2311968</v>
      </c>
      <c r="AA11" s="32">
        <f>G11*17697*50%*125%*110%*12/1000</f>
        <v>908.12155499999994</v>
      </c>
      <c r="AB11" s="24">
        <v>908</v>
      </c>
    </row>
    <row r="12" spans="1:28" s="24" customFormat="1" ht="21.75" customHeight="1" x14ac:dyDescent="0.2">
      <c r="A12" s="20">
        <v>2</v>
      </c>
      <c r="B12" s="21" t="s">
        <v>38</v>
      </c>
      <c r="C12" s="21" t="s">
        <v>39</v>
      </c>
      <c r="D12" s="21">
        <v>1</v>
      </c>
      <c r="E12" s="21" t="s">
        <v>40</v>
      </c>
      <c r="F12" s="41" t="s">
        <v>41</v>
      </c>
      <c r="G12" s="21">
        <v>5.91</v>
      </c>
      <c r="H12" s="21">
        <v>130736.58750000001</v>
      </c>
      <c r="I12" s="21">
        <v>1.25</v>
      </c>
      <c r="J12" s="21">
        <v>32684.147000000001</v>
      </c>
      <c r="K12" s="21">
        <v>163420.73450000002</v>
      </c>
      <c r="L12" s="21"/>
      <c r="M12" s="21"/>
      <c r="N12" s="21"/>
      <c r="O12" s="21"/>
      <c r="P12" s="21">
        <v>3472.5</v>
      </c>
      <c r="Q12" s="21"/>
      <c r="R12" s="21"/>
      <c r="S12" s="21"/>
      <c r="T12" s="21"/>
      <c r="U12" s="21">
        <v>16342.073</v>
      </c>
      <c r="V12" s="21">
        <v>19814.573</v>
      </c>
      <c r="W12" s="22">
        <v>183235</v>
      </c>
      <c r="X12" s="23">
        <v>12</v>
      </c>
      <c r="Y12" s="22">
        <v>2198820</v>
      </c>
      <c r="AA12" s="32">
        <f t="shared" ref="AA12:AA28" si="0">G12*17697*50%*125%*110%*12/1000</f>
        <v>862.86147750000021</v>
      </c>
      <c r="AB12" s="25">
        <v>1679</v>
      </c>
    </row>
    <row r="13" spans="1:28" s="24" customFormat="1" ht="18" customHeight="1" x14ac:dyDescent="0.2">
      <c r="A13" s="20">
        <v>3</v>
      </c>
      <c r="B13" s="21" t="s">
        <v>42</v>
      </c>
      <c r="C13" s="21" t="s">
        <v>43</v>
      </c>
      <c r="D13" s="21">
        <v>1</v>
      </c>
      <c r="E13" s="21" t="s">
        <v>44</v>
      </c>
      <c r="F13" s="41" t="s">
        <v>41</v>
      </c>
      <c r="G13" s="21">
        <v>5.59</v>
      </c>
      <c r="H13" s="21">
        <v>123657.78749999999</v>
      </c>
      <c r="I13" s="21">
        <v>1.25</v>
      </c>
      <c r="J13" s="21">
        <v>30914.447</v>
      </c>
      <c r="K13" s="21">
        <v>154572.23449999999</v>
      </c>
      <c r="L13" s="21"/>
      <c r="M13" s="21"/>
      <c r="N13" s="21"/>
      <c r="O13" s="21"/>
      <c r="P13" s="21">
        <v>3472.5</v>
      </c>
      <c r="Q13" s="21"/>
      <c r="R13" s="21"/>
      <c r="S13" s="21"/>
      <c r="T13" s="21"/>
      <c r="U13" s="21">
        <v>15457.223</v>
      </c>
      <c r="V13" s="21">
        <v>18929.722999999998</v>
      </c>
      <c r="W13" s="22">
        <v>173502</v>
      </c>
      <c r="X13" s="23">
        <v>12</v>
      </c>
      <c r="Y13" s="22">
        <v>2082024</v>
      </c>
      <c r="AA13" s="32">
        <f t="shared" si="0"/>
        <v>816.14139749999993</v>
      </c>
    </row>
    <row r="14" spans="1:28" ht="18" customHeight="1" x14ac:dyDescent="0.2">
      <c r="A14" s="4">
        <v>4</v>
      </c>
      <c r="B14" s="6" t="s">
        <v>30</v>
      </c>
      <c r="C14" s="6" t="s">
        <v>31</v>
      </c>
      <c r="D14" s="6">
        <v>1</v>
      </c>
      <c r="E14" s="6" t="s">
        <v>32</v>
      </c>
      <c r="F14" s="41" t="s">
        <v>33</v>
      </c>
      <c r="G14" s="6">
        <v>5.77</v>
      </c>
      <c r="H14" s="6">
        <v>102111.68999999999</v>
      </c>
      <c r="I14" s="6"/>
      <c r="J14" s="6"/>
      <c r="K14" s="6">
        <v>102111.68999999999</v>
      </c>
      <c r="L14" s="6"/>
      <c r="M14" s="6"/>
      <c r="N14" s="6"/>
      <c r="O14" s="6"/>
      <c r="P14" s="6">
        <v>3472.5</v>
      </c>
      <c r="Q14" s="6"/>
      <c r="R14" s="6"/>
      <c r="S14" s="6"/>
      <c r="T14" s="6"/>
      <c r="U14" s="6">
        <v>10211.169</v>
      </c>
      <c r="V14" s="6">
        <v>13683.669</v>
      </c>
      <c r="W14" s="9">
        <v>115795</v>
      </c>
      <c r="X14" s="13">
        <v>12</v>
      </c>
      <c r="Y14" s="9">
        <v>1389540</v>
      </c>
      <c r="AA14" s="19"/>
    </row>
    <row r="15" spans="1:28" ht="18" customHeight="1" x14ac:dyDescent="0.2">
      <c r="A15" s="3"/>
      <c r="B15" s="33" t="s">
        <v>45</v>
      </c>
      <c r="C15" s="33"/>
      <c r="D15" s="7">
        <v>11</v>
      </c>
      <c r="E15" s="7"/>
      <c r="F15" s="7"/>
      <c r="G15" s="7"/>
      <c r="H15" s="7">
        <v>938936.45799999998</v>
      </c>
      <c r="I15" s="7">
        <v>1.25</v>
      </c>
      <c r="J15" s="7">
        <v>234733.62100000001</v>
      </c>
      <c r="K15" s="7">
        <v>1173669.1040000001</v>
      </c>
      <c r="L15" s="7">
        <v>0</v>
      </c>
      <c r="M15" s="7">
        <v>0</v>
      </c>
      <c r="N15" s="7">
        <v>0</v>
      </c>
      <c r="O15" s="7">
        <v>0</v>
      </c>
      <c r="P15" s="7">
        <v>27780</v>
      </c>
      <c r="Q15" s="7">
        <v>0</v>
      </c>
      <c r="R15" s="7">
        <v>0</v>
      </c>
      <c r="S15" s="7">
        <v>0</v>
      </c>
      <c r="T15" s="7">
        <v>0</v>
      </c>
      <c r="U15" s="7">
        <v>117366.91200000001</v>
      </c>
      <c r="V15" s="7">
        <v>145146.91200000001</v>
      </c>
      <c r="W15" s="8">
        <v>1318818.1000000001</v>
      </c>
      <c r="X15" s="12">
        <v>12</v>
      </c>
      <c r="Y15" s="8">
        <v>15825817.199999999</v>
      </c>
      <c r="AA15" s="19"/>
    </row>
    <row r="16" spans="1:28" s="24" customFormat="1" ht="18" customHeight="1" x14ac:dyDescent="0.2">
      <c r="A16" s="20">
        <v>5</v>
      </c>
      <c r="B16" s="21" t="s">
        <v>46</v>
      </c>
      <c r="C16" s="21" t="s">
        <v>47</v>
      </c>
      <c r="D16" s="21">
        <v>0.5</v>
      </c>
      <c r="E16" s="21" t="s">
        <v>48</v>
      </c>
      <c r="F16" s="39" t="s">
        <v>49</v>
      </c>
      <c r="G16" s="21">
        <v>3.49</v>
      </c>
      <c r="H16" s="21">
        <v>38601.581250000003</v>
      </c>
      <c r="I16" s="21">
        <v>1.25</v>
      </c>
      <c r="J16" s="21">
        <v>9650.3950000000004</v>
      </c>
      <c r="K16" s="21">
        <v>48251.976250000007</v>
      </c>
      <c r="L16" s="21"/>
      <c r="M16" s="21"/>
      <c r="N16" s="21"/>
      <c r="O16" s="21"/>
      <c r="P16" s="21">
        <v>3472.5</v>
      </c>
      <c r="Q16" s="21"/>
      <c r="R16" s="21"/>
      <c r="S16" s="21"/>
      <c r="T16" s="21"/>
      <c r="U16" s="21">
        <v>4825.1980000000003</v>
      </c>
      <c r="V16" s="21">
        <v>8297.6980000000003</v>
      </c>
      <c r="W16" s="22">
        <v>56550</v>
      </c>
      <c r="X16" s="23">
        <v>12</v>
      </c>
      <c r="Y16" s="22">
        <v>678600</v>
      </c>
      <c r="AA16" s="25">
        <f t="shared" si="0"/>
        <v>509.54087250000003</v>
      </c>
    </row>
    <row r="17" spans="1:27" ht="18" customHeight="1" x14ac:dyDescent="0.2">
      <c r="A17" s="4">
        <v>6</v>
      </c>
      <c r="B17" s="6" t="s">
        <v>50</v>
      </c>
      <c r="C17" s="6" t="s">
        <v>51</v>
      </c>
      <c r="D17" s="6">
        <v>1</v>
      </c>
      <c r="E17" s="6" t="s">
        <v>52</v>
      </c>
      <c r="F17" s="40" t="s">
        <v>49</v>
      </c>
      <c r="G17" s="6">
        <v>3.45</v>
      </c>
      <c r="H17" s="6">
        <v>61054.65</v>
      </c>
      <c r="I17" s="6"/>
      <c r="J17" s="6">
        <v>15263.663</v>
      </c>
      <c r="K17" s="6">
        <v>76318.312999999995</v>
      </c>
      <c r="L17" s="6"/>
      <c r="M17" s="6"/>
      <c r="N17" s="6"/>
      <c r="O17" s="6"/>
      <c r="P17" s="6"/>
      <c r="Q17" s="6"/>
      <c r="R17" s="6"/>
      <c r="S17" s="6"/>
      <c r="T17" s="6"/>
      <c r="U17" s="6">
        <v>7631.8310000000001</v>
      </c>
      <c r="V17" s="6">
        <v>7631.8310000000001</v>
      </c>
      <c r="W17" s="9">
        <v>83950</v>
      </c>
      <c r="X17" s="13">
        <v>12</v>
      </c>
      <c r="Y17" s="9">
        <v>1007400</v>
      </c>
      <c r="AA17" s="19"/>
    </row>
    <row r="18" spans="1:27" s="24" customFormat="1" ht="18" customHeight="1" x14ac:dyDescent="0.2">
      <c r="A18" s="20">
        <v>7</v>
      </c>
      <c r="B18" s="21" t="s">
        <v>53</v>
      </c>
      <c r="C18" s="21" t="s">
        <v>54</v>
      </c>
      <c r="D18" s="21">
        <v>0.5</v>
      </c>
      <c r="E18" s="21" t="s">
        <v>55</v>
      </c>
      <c r="F18" s="39" t="s">
        <v>49</v>
      </c>
      <c r="G18" s="21">
        <v>3.45</v>
      </c>
      <c r="H18" s="21">
        <v>38159.15625</v>
      </c>
      <c r="I18" s="21">
        <v>1.25</v>
      </c>
      <c r="J18" s="21">
        <v>9539.7890000000007</v>
      </c>
      <c r="K18" s="21">
        <v>47698.945250000004</v>
      </c>
      <c r="L18" s="21"/>
      <c r="M18" s="21"/>
      <c r="N18" s="21"/>
      <c r="O18" s="21"/>
      <c r="P18" s="21"/>
      <c r="Q18" s="21"/>
      <c r="R18" s="21"/>
      <c r="S18" s="21"/>
      <c r="T18" s="21"/>
      <c r="U18" s="21">
        <v>4769.8950000000004</v>
      </c>
      <c r="V18" s="21">
        <v>4769.8950000000004</v>
      </c>
      <c r="W18" s="22">
        <v>52469</v>
      </c>
      <c r="X18" s="23">
        <v>12</v>
      </c>
      <c r="Y18" s="22">
        <v>629628</v>
      </c>
      <c r="AA18" s="25">
        <f t="shared" si="0"/>
        <v>503.70086250000003</v>
      </c>
    </row>
    <row r="19" spans="1:27" s="24" customFormat="1" ht="18" customHeight="1" x14ac:dyDescent="0.2">
      <c r="A19" s="20">
        <v>8</v>
      </c>
      <c r="B19" s="21" t="s">
        <v>56</v>
      </c>
      <c r="C19" s="21" t="s">
        <v>57</v>
      </c>
      <c r="D19" s="21">
        <v>0.5</v>
      </c>
      <c r="E19" s="21" t="s">
        <v>58</v>
      </c>
      <c r="F19" s="39" t="s">
        <v>59</v>
      </c>
      <c r="G19" s="21">
        <v>4</v>
      </c>
      <c r="H19" s="21">
        <v>44242.5</v>
      </c>
      <c r="I19" s="21">
        <v>1.25</v>
      </c>
      <c r="J19" s="21">
        <v>11060.625</v>
      </c>
      <c r="K19" s="21">
        <v>55303.125</v>
      </c>
      <c r="L19" s="21"/>
      <c r="M19" s="21"/>
      <c r="N19" s="21"/>
      <c r="O19" s="21"/>
      <c r="P19" s="21">
        <v>3472.5</v>
      </c>
      <c r="Q19" s="21"/>
      <c r="R19" s="21"/>
      <c r="S19" s="21"/>
      <c r="T19" s="21"/>
      <c r="U19" s="21">
        <v>5530.3130000000001</v>
      </c>
      <c r="V19" s="21">
        <v>9002.8130000000001</v>
      </c>
      <c r="W19" s="22">
        <v>64306</v>
      </c>
      <c r="X19" s="23">
        <v>12</v>
      </c>
      <c r="Y19" s="22">
        <v>771672</v>
      </c>
      <c r="AA19" s="25">
        <f t="shared" si="0"/>
        <v>584.00100000000009</v>
      </c>
    </row>
    <row r="20" spans="1:27" s="24" customFormat="1" ht="18" customHeight="1" x14ac:dyDescent="0.2">
      <c r="A20" s="20">
        <v>9</v>
      </c>
      <c r="B20" s="21" t="s">
        <v>60</v>
      </c>
      <c r="C20" s="21" t="s">
        <v>61</v>
      </c>
      <c r="D20" s="21">
        <v>1</v>
      </c>
      <c r="E20" s="21"/>
      <c r="F20" s="39" t="s">
        <v>62</v>
      </c>
      <c r="G20" s="21">
        <v>4.7300000000000004</v>
      </c>
      <c r="H20" s="21">
        <v>104633.51250000001</v>
      </c>
      <c r="I20" s="21">
        <v>1.25</v>
      </c>
      <c r="J20" s="21">
        <v>26158.378000000001</v>
      </c>
      <c r="K20" s="21">
        <v>130791.89050000001</v>
      </c>
      <c r="L20" s="21"/>
      <c r="M20" s="21"/>
      <c r="N20" s="21"/>
      <c r="O20" s="21"/>
      <c r="P20" s="21">
        <v>3472.5</v>
      </c>
      <c r="Q20" s="21"/>
      <c r="R20" s="21"/>
      <c r="S20" s="21"/>
      <c r="T20" s="21"/>
      <c r="U20" s="21">
        <v>13079.189</v>
      </c>
      <c r="V20" s="21">
        <v>16551.688999999998</v>
      </c>
      <c r="W20" s="22">
        <v>147344</v>
      </c>
      <c r="X20" s="23">
        <v>12</v>
      </c>
      <c r="Y20" s="22">
        <v>1768128</v>
      </c>
      <c r="AA20" s="25">
        <f t="shared" si="0"/>
        <v>690.58118250000007</v>
      </c>
    </row>
    <row r="21" spans="1:27" s="24" customFormat="1" ht="18" customHeight="1" x14ac:dyDescent="0.2">
      <c r="A21" s="20">
        <v>10</v>
      </c>
      <c r="B21" s="21" t="s">
        <v>53</v>
      </c>
      <c r="C21" s="21" t="s">
        <v>63</v>
      </c>
      <c r="D21" s="21">
        <v>0.5</v>
      </c>
      <c r="E21" s="21" t="s">
        <v>55</v>
      </c>
      <c r="F21" s="39" t="s">
        <v>49</v>
      </c>
      <c r="G21" s="21">
        <v>3.45</v>
      </c>
      <c r="H21" s="21">
        <v>38159.15625</v>
      </c>
      <c r="I21" s="21">
        <v>1.25</v>
      </c>
      <c r="J21" s="21">
        <v>9539.7890000000007</v>
      </c>
      <c r="K21" s="21">
        <v>47698.945250000004</v>
      </c>
      <c r="L21" s="21"/>
      <c r="M21" s="21"/>
      <c r="N21" s="21"/>
      <c r="O21" s="21"/>
      <c r="P21" s="21"/>
      <c r="Q21" s="21"/>
      <c r="R21" s="21"/>
      <c r="S21" s="21"/>
      <c r="T21" s="21"/>
      <c r="U21" s="21">
        <v>4769.8950000000004</v>
      </c>
      <c r="V21" s="21">
        <v>4769.8950000000004</v>
      </c>
      <c r="W21" s="22">
        <v>52469</v>
      </c>
      <c r="X21" s="23">
        <v>12</v>
      </c>
      <c r="Y21" s="22">
        <v>629628</v>
      </c>
      <c r="AA21" s="25">
        <f t="shared" si="0"/>
        <v>503.70086250000003</v>
      </c>
    </row>
    <row r="22" spans="1:27" s="24" customFormat="1" ht="18" customHeight="1" x14ac:dyDescent="0.2">
      <c r="A22" s="20">
        <v>11</v>
      </c>
      <c r="B22" s="21" t="s">
        <v>64</v>
      </c>
      <c r="C22" s="21" t="s">
        <v>65</v>
      </c>
      <c r="D22" s="21">
        <v>1</v>
      </c>
      <c r="E22" s="21" t="s">
        <v>66</v>
      </c>
      <c r="F22" s="39" t="s">
        <v>59</v>
      </c>
      <c r="G22" s="21">
        <v>4.1900000000000004</v>
      </c>
      <c r="H22" s="21">
        <v>92688.037500000006</v>
      </c>
      <c r="I22" s="21">
        <v>1.25</v>
      </c>
      <c r="J22" s="21">
        <v>23172.008999999998</v>
      </c>
      <c r="K22" s="21">
        <v>115860.0465</v>
      </c>
      <c r="L22" s="21"/>
      <c r="M22" s="21"/>
      <c r="N22" s="21"/>
      <c r="O22" s="21"/>
      <c r="P22" s="21">
        <v>3472.5</v>
      </c>
      <c r="Q22" s="21"/>
      <c r="R22" s="21"/>
      <c r="S22" s="21"/>
      <c r="T22" s="21"/>
      <c r="U22" s="21">
        <v>11586.004999999999</v>
      </c>
      <c r="V22" s="21">
        <v>15058.504999999999</v>
      </c>
      <c r="W22" s="22">
        <v>130919</v>
      </c>
      <c r="X22" s="23">
        <v>12</v>
      </c>
      <c r="Y22" s="22">
        <v>1571028</v>
      </c>
      <c r="AA22" s="25">
        <f t="shared" si="0"/>
        <v>611.74104750000015</v>
      </c>
    </row>
    <row r="23" spans="1:27" s="24" customFormat="1" ht="18" customHeight="1" x14ac:dyDescent="0.2">
      <c r="A23" s="20">
        <v>12</v>
      </c>
      <c r="B23" s="21" t="s">
        <v>67</v>
      </c>
      <c r="C23" s="21" t="s">
        <v>68</v>
      </c>
      <c r="D23" s="21">
        <v>1</v>
      </c>
      <c r="E23" s="21" t="s">
        <v>69</v>
      </c>
      <c r="F23" s="39" t="s">
        <v>70</v>
      </c>
      <c r="G23" s="21">
        <v>5.12</v>
      </c>
      <c r="H23" s="21">
        <v>113260.8</v>
      </c>
      <c r="I23" s="21">
        <v>1.25</v>
      </c>
      <c r="J23" s="21">
        <v>28315.200000000001</v>
      </c>
      <c r="K23" s="21">
        <v>141576</v>
      </c>
      <c r="L23" s="21"/>
      <c r="M23" s="21"/>
      <c r="N23" s="21"/>
      <c r="O23" s="21"/>
      <c r="P23" s="21">
        <v>3472.5</v>
      </c>
      <c r="Q23" s="21"/>
      <c r="R23" s="21"/>
      <c r="S23" s="21"/>
      <c r="T23" s="21"/>
      <c r="U23" s="21">
        <v>14157.6</v>
      </c>
      <c r="V23" s="21">
        <v>17630.099999999999</v>
      </c>
      <c r="W23" s="22">
        <v>159206</v>
      </c>
      <c r="X23" s="23">
        <v>12</v>
      </c>
      <c r="Y23" s="22">
        <v>1910472</v>
      </c>
      <c r="AA23" s="25">
        <f t="shared" si="0"/>
        <v>747.52128000000016</v>
      </c>
    </row>
    <row r="24" spans="1:27" s="30" customFormat="1" ht="18" customHeight="1" x14ac:dyDescent="0.2">
      <c r="A24" s="26"/>
      <c r="B24" s="27" t="s">
        <v>143</v>
      </c>
      <c r="C24" s="27"/>
      <c r="D24" s="27">
        <v>1</v>
      </c>
      <c r="E24" s="27">
        <v>8</v>
      </c>
      <c r="F24" s="39" t="s">
        <v>144</v>
      </c>
      <c r="G24" s="27">
        <v>4.1399999999999997</v>
      </c>
      <c r="H24" s="27">
        <f>G24*17697*125%</f>
        <v>91581.974999999977</v>
      </c>
      <c r="I24" s="27">
        <v>1.25</v>
      </c>
      <c r="J24" s="27">
        <v>22895</v>
      </c>
      <c r="K24" s="27">
        <v>114476</v>
      </c>
      <c r="L24" s="27"/>
      <c r="M24" s="27"/>
      <c r="N24" s="27"/>
      <c r="O24" s="27"/>
      <c r="P24" s="27">
        <v>3472.5</v>
      </c>
      <c r="Q24" s="27"/>
      <c r="R24" s="27"/>
      <c r="S24" s="27"/>
      <c r="T24" s="27"/>
      <c r="U24" s="27">
        <f>K24*10%</f>
        <v>11447.6</v>
      </c>
      <c r="V24" s="27">
        <f>U24+P24</f>
        <v>14920.1</v>
      </c>
      <c r="W24" s="28">
        <f>V24+K24</f>
        <v>129396.1</v>
      </c>
      <c r="X24" s="29">
        <v>12</v>
      </c>
      <c r="Y24" s="28">
        <f>X24*W24</f>
        <v>1552753.2000000002</v>
      </c>
      <c r="AA24" s="31">
        <f t="shared" si="0"/>
        <v>604.44103499999994</v>
      </c>
    </row>
    <row r="25" spans="1:27" s="24" customFormat="1" ht="18" customHeight="1" x14ac:dyDescent="0.2">
      <c r="A25" s="20">
        <v>13</v>
      </c>
      <c r="B25" s="21" t="s">
        <v>71</v>
      </c>
      <c r="C25" s="21" t="s">
        <v>72</v>
      </c>
      <c r="D25" s="21">
        <v>1</v>
      </c>
      <c r="E25" s="21" t="s">
        <v>73</v>
      </c>
      <c r="F25" s="39" t="s">
        <v>74</v>
      </c>
      <c r="G25" s="21">
        <v>3.97</v>
      </c>
      <c r="H25" s="21">
        <v>87821.362500000003</v>
      </c>
      <c r="I25" s="21">
        <v>1.25</v>
      </c>
      <c r="J25" s="21">
        <v>21955.341</v>
      </c>
      <c r="K25" s="21">
        <v>109776.7035</v>
      </c>
      <c r="L25" s="21"/>
      <c r="M25" s="21"/>
      <c r="N25" s="21"/>
      <c r="O25" s="21"/>
      <c r="P25" s="21">
        <v>3472.5</v>
      </c>
      <c r="Q25" s="21"/>
      <c r="R25" s="21"/>
      <c r="S25" s="21"/>
      <c r="T25" s="21"/>
      <c r="U25" s="21">
        <v>10977.67</v>
      </c>
      <c r="V25" s="21">
        <v>14450.17</v>
      </c>
      <c r="W25" s="22">
        <v>124227</v>
      </c>
      <c r="X25" s="23">
        <v>12</v>
      </c>
      <c r="Y25" s="22">
        <v>1490724</v>
      </c>
      <c r="AA25" s="25">
        <f t="shared" si="0"/>
        <v>579.62099249999994</v>
      </c>
    </row>
    <row r="26" spans="1:27" s="24" customFormat="1" ht="18" customHeight="1" x14ac:dyDescent="0.2">
      <c r="A26" s="20">
        <v>14</v>
      </c>
      <c r="B26" s="21" t="s">
        <v>75</v>
      </c>
      <c r="C26" s="21" t="s">
        <v>72</v>
      </c>
      <c r="D26" s="21">
        <v>1</v>
      </c>
      <c r="E26" s="21"/>
      <c r="F26" s="39" t="s">
        <v>49</v>
      </c>
      <c r="G26" s="21">
        <v>3.32</v>
      </c>
      <c r="H26" s="21">
        <v>73442.549999999988</v>
      </c>
      <c r="I26" s="21">
        <v>1.25</v>
      </c>
      <c r="J26" s="21">
        <v>18360.637999999999</v>
      </c>
      <c r="K26" s="21">
        <v>91803.187999999995</v>
      </c>
      <c r="L26" s="21"/>
      <c r="M26" s="21"/>
      <c r="N26" s="21"/>
      <c r="O26" s="21"/>
      <c r="P26" s="21"/>
      <c r="Q26" s="21"/>
      <c r="R26" s="21"/>
      <c r="S26" s="21"/>
      <c r="T26" s="21"/>
      <c r="U26" s="21">
        <v>9180.3189999999995</v>
      </c>
      <c r="V26" s="21">
        <v>9180.3189999999995</v>
      </c>
      <c r="W26" s="22">
        <v>100984</v>
      </c>
      <c r="X26" s="23">
        <v>12</v>
      </c>
      <c r="Y26" s="22">
        <v>1211808</v>
      </c>
      <c r="AA26" s="25">
        <f t="shared" si="0"/>
        <v>484.72082999999998</v>
      </c>
    </row>
    <row r="27" spans="1:27" s="24" customFormat="1" ht="18" customHeight="1" x14ac:dyDescent="0.2">
      <c r="A27" s="20">
        <v>15</v>
      </c>
      <c r="B27" s="21" t="s">
        <v>76</v>
      </c>
      <c r="C27" s="21" t="s">
        <v>72</v>
      </c>
      <c r="D27" s="21">
        <v>1</v>
      </c>
      <c r="E27" s="21" t="s">
        <v>77</v>
      </c>
      <c r="F27" s="39" t="s">
        <v>49</v>
      </c>
      <c r="G27" s="21">
        <v>3.45</v>
      </c>
      <c r="H27" s="21">
        <v>76318.3125</v>
      </c>
      <c r="I27" s="21">
        <v>1.25</v>
      </c>
      <c r="J27" s="21">
        <v>19079.578000000001</v>
      </c>
      <c r="K27" s="21">
        <v>95397.890500000009</v>
      </c>
      <c r="L27" s="21"/>
      <c r="M27" s="21"/>
      <c r="N27" s="21"/>
      <c r="O27" s="21"/>
      <c r="P27" s="21"/>
      <c r="Q27" s="21"/>
      <c r="R27" s="21"/>
      <c r="S27" s="21"/>
      <c r="T27" s="21"/>
      <c r="U27" s="21">
        <v>9539.7890000000007</v>
      </c>
      <c r="V27" s="21">
        <v>9539.7890000000007</v>
      </c>
      <c r="W27" s="22">
        <v>104938</v>
      </c>
      <c r="X27" s="23">
        <v>12</v>
      </c>
      <c r="Y27" s="22">
        <v>1259256</v>
      </c>
      <c r="AA27" s="25">
        <f t="shared" si="0"/>
        <v>503.70086250000003</v>
      </c>
    </row>
    <row r="28" spans="1:27" s="24" customFormat="1" ht="18" customHeight="1" x14ac:dyDescent="0.2">
      <c r="A28" s="20">
        <v>16</v>
      </c>
      <c r="B28" s="21" t="s">
        <v>78</v>
      </c>
      <c r="C28" s="21" t="s">
        <v>72</v>
      </c>
      <c r="D28" s="21">
        <v>1</v>
      </c>
      <c r="E28" s="21" t="s">
        <v>79</v>
      </c>
      <c r="F28" s="39" t="s">
        <v>49</v>
      </c>
      <c r="G28" s="21">
        <v>3.57</v>
      </c>
      <c r="H28" s="21">
        <v>78972.862499999988</v>
      </c>
      <c r="I28" s="21">
        <v>1.25</v>
      </c>
      <c r="J28" s="21">
        <v>19743.216</v>
      </c>
      <c r="K28" s="21">
        <v>98716.078499999989</v>
      </c>
      <c r="L28" s="21"/>
      <c r="M28" s="21"/>
      <c r="N28" s="21"/>
      <c r="O28" s="21"/>
      <c r="P28" s="21">
        <v>3472.5</v>
      </c>
      <c r="Q28" s="21"/>
      <c r="R28" s="21"/>
      <c r="S28" s="21"/>
      <c r="T28" s="21"/>
      <c r="U28" s="21">
        <v>9871.6080000000002</v>
      </c>
      <c r="V28" s="21">
        <v>13344.108</v>
      </c>
      <c r="W28" s="22">
        <v>112060</v>
      </c>
      <c r="X28" s="23">
        <v>12</v>
      </c>
      <c r="Y28" s="22">
        <v>1344720</v>
      </c>
      <c r="AA28" s="25">
        <f t="shared" si="0"/>
        <v>521.22089249999999</v>
      </c>
    </row>
    <row r="29" spans="1:27" ht="18" customHeight="1" x14ac:dyDescent="0.2">
      <c r="A29" s="3"/>
      <c r="B29" s="33" t="s">
        <v>80</v>
      </c>
      <c r="C29" s="33"/>
      <c r="D29" s="7">
        <v>4</v>
      </c>
      <c r="E29" s="7"/>
      <c r="F29" s="7"/>
      <c r="G29" s="7"/>
      <c r="H29" s="7">
        <v>256252.56</v>
      </c>
      <c r="I29" s="7"/>
      <c r="J29" s="7">
        <v>34243.696000000004</v>
      </c>
      <c r="K29" s="7">
        <v>290496.25599999999</v>
      </c>
      <c r="L29" s="7">
        <v>5309.1</v>
      </c>
      <c r="M29" s="7"/>
      <c r="N29" s="7"/>
      <c r="O29" s="7"/>
      <c r="P29" s="7">
        <v>6945</v>
      </c>
      <c r="Q29" s="7"/>
      <c r="R29" s="7"/>
      <c r="S29" s="7"/>
      <c r="T29" s="7"/>
      <c r="U29" s="7">
        <v>29049.626</v>
      </c>
      <c r="V29" s="7">
        <v>41303.726000000002</v>
      </c>
      <c r="W29" s="8">
        <v>331799</v>
      </c>
      <c r="X29" s="12"/>
      <c r="Y29" s="8">
        <v>3981588</v>
      </c>
      <c r="AA29" s="19"/>
    </row>
    <row r="30" spans="1:27" ht="18" customHeight="1" x14ac:dyDescent="0.2">
      <c r="A30" s="4">
        <v>17</v>
      </c>
      <c r="B30" s="6" t="s">
        <v>81</v>
      </c>
      <c r="C30" s="6" t="s">
        <v>82</v>
      </c>
      <c r="D30" s="6">
        <v>1</v>
      </c>
      <c r="E30" s="6" t="s">
        <v>83</v>
      </c>
      <c r="F30" s="6" t="s">
        <v>84</v>
      </c>
      <c r="G30" s="6">
        <v>4.43</v>
      </c>
      <c r="H30" s="6">
        <v>78397.709999999992</v>
      </c>
      <c r="I30" s="6"/>
      <c r="J30" s="6">
        <v>19599.428</v>
      </c>
      <c r="K30" s="6">
        <v>97997.137999999992</v>
      </c>
      <c r="L30" s="6">
        <v>5309.1</v>
      </c>
      <c r="M30" s="6"/>
      <c r="N30" s="6"/>
      <c r="O30" s="6"/>
      <c r="P30" s="6">
        <v>3472.5</v>
      </c>
      <c r="Q30" s="6"/>
      <c r="R30" s="6"/>
      <c r="S30" s="6"/>
      <c r="T30" s="6"/>
      <c r="U30" s="6">
        <v>9799.7139999999999</v>
      </c>
      <c r="V30" s="6">
        <v>18581.313999999998</v>
      </c>
      <c r="W30" s="9">
        <v>116578</v>
      </c>
      <c r="X30" s="13">
        <v>12</v>
      </c>
      <c r="Y30" s="9">
        <v>1398936</v>
      </c>
      <c r="AA30" s="19"/>
    </row>
    <row r="31" spans="1:27" ht="18" customHeight="1" x14ac:dyDescent="0.2">
      <c r="A31" s="4">
        <v>18</v>
      </c>
      <c r="B31" s="6" t="s">
        <v>85</v>
      </c>
      <c r="C31" s="6" t="s">
        <v>86</v>
      </c>
      <c r="D31" s="6">
        <v>1</v>
      </c>
      <c r="E31" s="6" t="s">
        <v>87</v>
      </c>
      <c r="F31" s="6" t="s">
        <v>88</v>
      </c>
      <c r="G31" s="6">
        <v>3.35</v>
      </c>
      <c r="H31" s="6">
        <v>59284.950000000004</v>
      </c>
      <c r="I31" s="6"/>
      <c r="J31" s="6"/>
      <c r="K31" s="6">
        <v>59284.950000000004</v>
      </c>
      <c r="L31" s="6"/>
      <c r="M31" s="6"/>
      <c r="N31" s="6"/>
      <c r="O31" s="6"/>
      <c r="P31" s="6">
        <v>3472.5</v>
      </c>
      <c r="Q31" s="6"/>
      <c r="R31" s="6"/>
      <c r="S31" s="6"/>
      <c r="T31" s="6"/>
      <c r="U31" s="6">
        <v>5928.4949999999999</v>
      </c>
      <c r="V31" s="6">
        <v>9400.994999999999</v>
      </c>
      <c r="W31" s="9">
        <v>68686</v>
      </c>
      <c r="X31" s="13">
        <v>12</v>
      </c>
      <c r="Y31" s="9">
        <v>824232</v>
      </c>
      <c r="AA31" s="19"/>
    </row>
    <row r="32" spans="1:27" ht="18" customHeight="1" x14ac:dyDescent="0.2">
      <c r="A32" s="4">
        <v>19</v>
      </c>
      <c r="B32" s="6" t="s">
        <v>89</v>
      </c>
      <c r="C32" s="6" t="s">
        <v>90</v>
      </c>
      <c r="D32" s="6">
        <v>1</v>
      </c>
      <c r="E32" s="6" t="s">
        <v>91</v>
      </c>
      <c r="F32" s="6" t="s">
        <v>88</v>
      </c>
      <c r="G32" s="6">
        <v>3.39</v>
      </c>
      <c r="H32" s="6">
        <v>59992.83</v>
      </c>
      <c r="I32" s="6"/>
      <c r="J32" s="6"/>
      <c r="K32" s="6">
        <v>59992.83</v>
      </c>
      <c r="L32" s="6"/>
      <c r="M32" s="6"/>
      <c r="N32" s="6"/>
      <c r="O32" s="6"/>
      <c r="P32" s="6"/>
      <c r="Q32" s="6"/>
      <c r="R32" s="6"/>
      <c r="S32" s="6"/>
      <c r="T32" s="6"/>
      <c r="U32" s="6">
        <v>5999.2830000000004</v>
      </c>
      <c r="V32" s="6">
        <v>5999.2830000000004</v>
      </c>
      <c r="W32" s="9">
        <v>65992</v>
      </c>
      <c r="X32" s="13">
        <v>12</v>
      </c>
      <c r="Y32" s="9">
        <v>791904</v>
      </c>
      <c r="AA32" s="19"/>
    </row>
    <row r="33" spans="1:27" ht="18" customHeight="1" x14ac:dyDescent="0.2">
      <c r="A33" s="4">
        <v>20</v>
      </c>
      <c r="B33" s="6" t="s">
        <v>92</v>
      </c>
      <c r="C33" s="6" t="s">
        <v>93</v>
      </c>
      <c r="D33" s="6">
        <v>1</v>
      </c>
      <c r="E33" s="6"/>
      <c r="F33" s="6" t="s">
        <v>88</v>
      </c>
      <c r="G33" s="6">
        <v>3.31</v>
      </c>
      <c r="H33" s="6">
        <v>58577.07</v>
      </c>
      <c r="I33" s="6"/>
      <c r="J33" s="6">
        <v>14644.268</v>
      </c>
      <c r="K33" s="6">
        <v>73221.338000000003</v>
      </c>
      <c r="L33" s="6"/>
      <c r="M33" s="6"/>
      <c r="N33" s="6"/>
      <c r="O33" s="6"/>
      <c r="P33" s="6"/>
      <c r="Q33" s="6"/>
      <c r="R33" s="6"/>
      <c r="S33" s="6"/>
      <c r="T33" s="6"/>
      <c r="U33" s="6">
        <v>7322.134</v>
      </c>
      <c r="V33" s="6">
        <v>7322.134</v>
      </c>
      <c r="W33" s="9">
        <v>80543</v>
      </c>
      <c r="X33" s="13">
        <v>12</v>
      </c>
      <c r="Y33" s="9">
        <v>966516</v>
      </c>
      <c r="AA33" s="19"/>
    </row>
    <row r="34" spans="1:27" ht="18" customHeight="1" x14ac:dyDescent="0.2">
      <c r="A34" s="3"/>
      <c r="B34" s="33" t="s">
        <v>94</v>
      </c>
      <c r="C34" s="33"/>
      <c r="D34" s="7">
        <v>3</v>
      </c>
      <c r="E34" s="7"/>
      <c r="F34" s="7"/>
      <c r="G34" s="7"/>
      <c r="H34" s="7">
        <v>159980.88</v>
      </c>
      <c r="I34" s="7"/>
      <c r="J34" s="7">
        <v>0</v>
      </c>
      <c r="K34" s="7">
        <v>159980.88</v>
      </c>
      <c r="L34" s="7">
        <v>0</v>
      </c>
      <c r="M34" s="7">
        <v>10618.2</v>
      </c>
      <c r="N34" s="7"/>
      <c r="O34" s="7"/>
      <c r="P34" s="7">
        <v>6945</v>
      </c>
      <c r="Q34" s="7"/>
      <c r="R34" s="7"/>
      <c r="S34" s="7"/>
      <c r="T34" s="7"/>
      <c r="U34" s="7">
        <v>15998.088</v>
      </c>
      <c r="V34" s="7">
        <v>33561.288</v>
      </c>
      <c r="W34" s="8">
        <v>193542</v>
      </c>
      <c r="X34" s="12"/>
      <c r="Y34" s="8">
        <v>2322504</v>
      </c>
      <c r="AA34" s="19"/>
    </row>
    <row r="35" spans="1:27" ht="18" customHeight="1" x14ac:dyDescent="0.2">
      <c r="A35" s="4">
        <v>21</v>
      </c>
      <c r="B35" s="6" t="s">
        <v>95</v>
      </c>
      <c r="C35" s="6" t="s">
        <v>96</v>
      </c>
      <c r="D35" s="6">
        <v>1</v>
      </c>
      <c r="E35" s="6"/>
      <c r="F35" s="6" t="s">
        <v>97</v>
      </c>
      <c r="G35" s="6">
        <v>2.94</v>
      </c>
      <c r="H35" s="6">
        <v>52029.18</v>
      </c>
      <c r="I35" s="6"/>
      <c r="J35" s="6"/>
      <c r="K35" s="6">
        <v>52029.18</v>
      </c>
      <c r="L35" s="6"/>
      <c r="M35" s="6"/>
      <c r="N35" s="6"/>
      <c r="O35" s="6"/>
      <c r="P35" s="6"/>
      <c r="Q35" s="6"/>
      <c r="R35" s="6"/>
      <c r="S35" s="6"/>
      <c r="T35" s="6"/>
      <c r="U35" s="6">
        <v>5202.9179999999997</v>
      </c>
      <c r="V35" s="6">
        <v>5202.9179999999997</v>
      </c>
      <c r="W35" s="9">
        <v>57232</v>
      </c>
      <c r="X35" s="13">
        <v>12</v>
      </c>
      <c r="Y35" s="9">
        <v>686784</v>
      </c>
      <c r="AA35" s="19"/>
    </row>
    <row r="36" spans="1:27" ht="18" customHeight="1" x14ac:dyDescent="0.2">
      <c r="A36" s="4">
        <v>22</v>
      </c>
      <c r="B36" s="6" t="s">
        <v>98</v>
      </c>
      <c r="C36" s="6" t="s">
        <v>99</v>
      </c>
      <c r="D36" s="6">
        <v>1</v>
      </c>
      <c r="E36" s="6" t="s">
        <v>73</v>
      </c>
      <c r="F36" s="6" t="s">
        <v>97</v>
      </c>
      <c r="G36" s="6">
        <v>3.12</v>
      </c>
      <c r="H36" s="6">
        <v>55214.64</v>
      </c>
      <c r="I36" s="6"/>
      <c r="J36" s="6"/>
      <c r="K36" s="6">
        <v>55214.64</v>
      </c>
      <c r="L36" s="6"/>
      <c r="M36" s="6">
        <v>5309.1</v>
      </c>
      <c r="N36" s="6"/>
      <c r="O36" s="6"/>
      <c r="P36" s="6">
        <v>3472.5</v>
      </c>
      <c r="Q36" s="6"/>
      <c r="R36" s="6"/>
      <c r="S36" s="6"/>
      <c r="T36" s="6"/>
      <c r="U36" s="6">
        <v>5521.4639999999999</v>
      </c>
      <c r="V36" s="6">
        <v>14303.064</v>
      </c>
      <c r="W36" s="9">
        <v>69518</v>
      </c>
      <c r="X36" s="13">
        <v>12</v>
      </c>
      <c r="Y36" s="9">
        <v>834216</v>
      </c>
      <c r="AA36" s="19"/>
    </row>
    <row r="37" spans="1:27" ht="18" customHeight="1" x14ac:dyDescent="0.2">
      <c r="A37" s="4">
        <v>23</v>
      </c>
      <c r="B37" s="6" t="s">
        <v>100</v>
      </c>
      <c r="C37" s="6" t="s">
        <v>99</v>
      </c>
      <c r="D37" s="6">
        <v>1</v>
      </c>
      <c r="E37" s="6" t="s">
        <v>87</v>
      </c>
      <c r="F37" s="6" t="s">
        <v>97</v>
      </c>
      <c r="G37" s="6">
        <v>2.98</v>
      </c>
      <c r="H37" s="6">
        <v>52737.06</v>
      </c>
      <c r="I37" s="6"/>
      <c r="J37" s="6"/>
      <c r="K37" s="6">
        <v>52737.06</v>
      </c>
      <c r="L37" s="6"/>
      <c r="M37" s="6">
        <v>5309.1</v>
      </c>
      <c r="N37" s="6"/>
      <c r="O37" s="6"/>
      <c r="P37" s="6">
        <v>3472.5</v>
      </c>
      <c r="Q37" s="6"/>
      <c r="R37" s="6"/>
      <c r="S37" s="6"/>
      <c r="T37" s="6"/>
      <c r="U37" s="6">
        <v>5273.7060000000001</v>
      </c>
      <c r="V37" s="6">
        <v>14055.306</v>
      </c>
      <c r="W37" s="9">
        <v>66792</v>
      </c>
      <c r="X37" s="13">
        <v>12</v>
      </c>
      <c r="Y37" s="9">
        <v>801504</v>
      </c>
      <c r="AA37" s="19"/>
    </row>
    <row r="38" spans="1:27" ht="18" customHeight="1" x14ac:dyDescent="0.2">
      <c r="A38" s="3"/>
      <c r="B38" s="33" t="s">
        <v>101</v>
      </c>
      <c r="C38" s="33"/>
      <c r="D38" s="7">
        <v>18.75</v>
      </c>
      <c r="E38" s="7"/>
      <c r="F38" s="7"/>
      <c r="G38" s="7"/>
      <c r="H38" s="7">
        <v>936127.05799999996</v>
      </c>
      <c r="I38" s="7"/>
      <c r="J38" s="7">
        <v>0</v>
      </c>
      <c r="K38" s="7">
        <v>936127.05799999996</v>
      </c>
      <c r="L38" s="7">
        <v>0</v>
      </c>
      <c r="M38" s="7">
        <v>0</v>
      </c>
      <c r="N38" s="7">
        <v>54598.722000000002</v>
      </c>
      <c r="O38" s="7">
        <v>9854.7929999999997</v>
      </c>
      <c r="P38" s="7">
        <v>72922.5</v>
      </c>
      <c r="Q38" s="7">
        <v>9290.9249999999993</v>
      </c>
      <c r="R38" s="7">
        <v>26545.5</v>
      </c>
      <c r="S38" s="7">
        <v>37163.699999999997</v>
      </c>
      <c r="T38" s="7">
        <v>3539.4</v>
      </c>
      <c r="U38" s="7">
        <v>93612.707999999999</v>
      </c>
      <c r="V38" s="7">
        <v>307528.24800000002</v>
      </c>
      <c r="W38" s="8">
        <v>1243651</v>
      </c>
      <c r="X38" s="12"/>
      <c r="Y38" s="8">
        <v>14923812</v>
      </c>
      <c r="AA38" s="19"/>
    </row>
    <row r="39" spans="1:27" ht="18" customHeight="1" x14ac:dyDescent="0.2">
      <c r="A39" s="4">
        <v>24</v>
      </c>
      <c r="B39" s="6" t="s">
        <v>102</v>
      </c>
      <c r="C39" s="6" t="s">
        <v>103</v>
      </c>
      <c r="D39" s="6">
        <v>1</v>
      </c>
      <c r="E39" s="6" t="s">
        <v>87</v>
      </c>
      <c r="F39" s="6" t="s">
        <v>104</v>
      </c>
      <c r="G39" s="6">
        <v>2.77</v>
      </c>
      <c r="H39" s="6">
        <v>49020.69</v>
      </c>
      <c r="I39" s="6"/>
      <c r="J39" s="6"/>
      <c r="K39" s="6">
        <v>49020.69</v>
      </c>
      <c r="L39" s="6"/>
      <c r="M39" s="6"/>
      <c r="N39" s="6"/>
      <c r="O39" s="6"/>
      <c r="P39" s="6">
        <v>3472.5</v>
      </c>
      <c r="Q39" s="6"/>
      <c r="R39" s="6"/>
      <c r="S39" s="6"/>
      <c r="T39" s="6"/>
      <c r="U39" s="6">
        <v>4902.0690000000004</v>
      </c>
      <c r="V39" s="6">
        <v>8374.5689999999995</v>
      </c>
      <c r="W39" s="9">
        <v>57395</v>
      </c>
      <c r="X39" s="13">
        <v>12</v>
      </c>
      <c r="Y39" s="9">
        <v>688740</v>
      </c>
      <c r="AA39" s="19"/>
    </row>
    <row r="40" spans="1:27" ht="18" customHeight="1" x14ac:dyDescent="0.2">
      <c r="A40" s="4">
        <v>25</v>
      </c>
      <c r="B40" s="6" t="s">
        <v>105</v>
      </c>
      <c r="C40" s="6" t="s">
        <v>106</v>
      </c>
      <c r="D40" s="6">
        <v>1</v>
      </c>
      <c r="E40" s="6" t="s">
        <v>87</v>
      </c>
      <c r="F40" s="6" t="s">
        <v>107</v>
      </c>
      <c r="G40" s="6">
        <v>2.89</v>
      </c>
      <c r="H40" s="6">
        <v>51144.33</v>
      </c>
      <c r="I40" s="6"/>
      <c r="J40" s="6"/>
      <c r="K40" s="6">
        <v>51144.33</v>
      </c>
      <c r="L40" s="6"/>
      <c r="M40" s="6"/>
      <c r="N40" s="6"/>
      <c r="O40" s="6"/>
      <c r="P40" s="6">
        <v>3472.5</v>
      </c>
      <c r="Q40" s="6"/>
      <c r="R40" s="6"/>
      <c r="S40" s="6"/>
      <c r="T40" s="6">
        <v>3539.4</v>
      </c>
      <c r="U40" s="6">
        <v>5114.433</v>
      </c>
      <c r="V40" s="6">
        <v>12126.332999999999</v>
      </c>
      <c r="W40" s="9">
        <v>63271</v>
      </c>
      <c r="X40" s="13">
        <v>12</v>
      </c>
      <c r="Y40" s="9">
        <v>759252</v>
      </c>
      <c r="AA40" s="19"/>
    </row>
    <row r="41" spans="1:27" ht="18" customHeight="1" x14ac:dyDescent="0.2">
      <c r="A41" s="4">
        <v>26</v>
      </c>
      <c r="B41" s="6" t="s">
        <v>108</v>
      </c>
      <c r="C41" s="6" t="s">
        <v>109</v>
      </c>
      <c r="D41" s="6">
        <v>0.5</v>
      </c>
      <c r="E41" s="6" t="s">
        <v>87</v>
      </c>
      <c r="F41" s="6" t="s">
        <v>104</v>
      </c>
      <c r="G41" s="6">
        <v>2.77</v>
      </c>
      <c r="H41" s="6">
        <v>24510.345000000001</v>
      </c>
      <c r="I41" s="6"/>
      <c r="J41" s="6"/>
      <c r="K41" s="6">
        <v>24510.345000000001</v>
      </c>
      <c r="L41" s="6"/>
      <c r="M41" s="6"/>
      <c r="N41" s="6"/>
      <c r="O41" s="6"/>
      <c r="P41" s="6">
        <v>3472.5</v>
      </c>
      <c r="Q41" s="6"/>
      <c r="R41" s="6"/>
      <c r="S41" s="6"/>
      <c r="T41" s="6"/>
      <c r="U41" s="6">
        <v>2451.0349999999999</v>
      </c>
      <c r="V41" s="6">
        <v>5923.5349999999999</v>
      </c>
      <c r="W41" s="9">
        <v>30434</v>
      </c>
      <c r="X41" s="13">
        <v>12</v>
      </c>
      <c r="Y41" s="9">
        <v>365208</v>
      </c>
      <c r="AA41" s="19"/>
    </row>
    <row r="42" spans="1:27" ht="18" customHeight="1" x14ac:dyDescent="0.2">
      <c r="A42" s="4">
        <v>27</v>
      </c>
      <c r="B42" s="6" t="s">
        <v>110</v>
      </c>
      <c r="C42" s="6" t="s">
        <v>111</v>
      </c>
      <c r="D42" s="6">
        <v>1</v>
      </c>
      <c r="E42" s="6" t="s">
        <v>87</v>
      </c>
      <c r="F42" s="6" t="s">
        <v>104</v>
      </c>
      <c r="G42" s="6">
        <v>2.77</v>
      </c>
      <c r="H42" s="6">
        <v>49020.69</v>
      </c>
      <c r="I42" s="6"/>
      <c r="J42" s="6"/>
      <c r="K42" s="6">
        <v>49020.69</v>
      </c>
      <c r="L42" s="6"/>
      <c r="M42" s="6"/>
      <c r="N42" s="6"/>
      <c r="O42" s="6"/>
      <c r="P42" s="6">
        <v>3472.5</v>
      </c>
      <c r="Q42" s="6"/>
      <c r="R42" s="6"/>
      <c r="S42" s="6"/>
      <c r="T42" s="6"/>
      <c r="U42" s="6">
        <v>4902.0690000000004</v>
      </c>
      <c r="V42" s="6">
        <v>8374.5689999999995</v>
      </c>
      <c r="W42" s="9">
        <v>57395</v>
      </c>
      <c r="X42" s="13">
        <v>12</v>
      </c>
      <c r="Y42" s="9">
        <v>688740</v>
      </c>
      <c r="AA42" s="19"/>
    </row>
    <row r="43" spans="1:27" ht="18" customHeight="1" x14ac:dyDescent="0.2">
      <c r="A43" s="4">
        <v>28</v>
      </c>
      <c r="B43" s="6" t="s">
        <v>112</v>
      </c>
      <c r="C43" s="6" t="s">
        <v>113</v>
      </c>
      <c r="D43" s="6">
        <v>0.5</v>
      </c>
      <c r="E43" s="6" t="s">
        <v>87</v>
      </c>
      <c r="F43" s="6" t="s">
        <v>114</v>
      </c>
      <c r="G43" s="6">
        <v>2.81</v>
      </c>
      <c r="H43" s="6">
        <v>24864.285</v>
      </c>
      <c r="I43" s="6"/>
      <c r="J43" s="6"/>
      <c r="K43" s="6">
        <v>24864.285</v>
      </c>
      <c r="L43" s="6"/>
      <c r="M43" s="6"/>
      <c r="N43" s="6"/>
      <c r="O43" s="6"/>
      <c r="P43" s="6"/>
      <c r="Q43" s="6">
        <v>2654.55</v>
      </c>
      <c r="R43" s="6">
        <v>1769.7</v>
      </c>
      <c r="S43" s="6"/>
      <c r="T43" s="6"/>
      <c r="U43" s="6">
        <v>2486.4290000000001</v>
      </c>
      <c r="V43" s="6">
        <v>6910.6790000000001</v>
      </c>
      <c r="W43" s="9">
        <v>31775</v>
      </c>
      <c r="X43" s="13">
        <v>12</v>
      </c>
      <c r="Y43" s="9">
        <v>381300</v>
      </c>
      <c r="AA43" s="19"/>
    </row>
    <row r="44" spans="1:27" ht="18" customHeight="1" x14ac:dyDescent="0.2">
      <c r="A44" s="4">
        <v>29</v>
      </c>
      <c r="B44" s="6" t="s">
        <v>112</v>
      </c>
      <c r="C44" s="6" t="s">
        <v>115</v>
      </c>
      <c r="D44" s="6">
        <v>0.25</v>
      </c>
      <c r="E44" s="6" t="s">
        <v>87</v>
      </c>
      <c r="F44" s="6" t="s">
        <v>114</v>
      </c>
      <c r="G44" s="6">
        <v>2.81</v>
      </c>
      <c r="H44" s="6">
        <v>12432.1425</v>
      </c>
      <c r="I44" s="6"/>
      <c r="J44" s="6"/>
      <c r="K44" s="6">
        <v>12432.1425</v>
      </c>
      <c r="L44" s="6"/>
      <c r="M44" s="6"/>
      <c r="N44" s="6"/>
      <c r="O44" s="6"/>
      <c r="P44" s="6">
        <v>3472.5</v>
      </c>
      <c r="Q44" s="6">
        <v>1327.2750000000001</v>
      </c>
      <c r="R44" s="6"/>
      <c r="S44" s="6"/>
      <c r="T44" s="6"/>
      <c r="U44" s="6">
        <v>1243.2139999999999</v>
      </c>
      <c r="V44" s="6">
        <v>6042.9889999999996</v>
      </c>
      <c r="W44" s="9">
        <v>18475</v>
      </c>
      <c r="X44" s="13">
        <v>12</v>
      </c>
      <c r="Y44" s="9">
        <v>221700</v>
      </c>
      <c r="AA44" s="19"/>
    </row>
    <row r="45" spans="1:27" ht="18" customHeight="1" x14ac:dyDescent="0.2">
      <c r="A45" s="4">
        <v>30</v>
      </c>
      <c r="B45" s="6" t="s">
        <v>116</v>
      </c>
      <c r="C45" s="6" t="s">
        <v>117</v>
      </c>
      <c r="D45" s="6">
        <v>0.5</v>
      </c>
      <c r="E45" s="6" t="s">
        <v>87</v>
      </c>
      <c r="F45" s="6" t="s">
        <v>107</v>
      </c>
      <c r="G45" s="6">
        <v>2.89</v>
      </c>
      <c r="H45" s="6">
        <v>25572.165000000001</v>
      </c>
      <c r="I45" s="6"/>
      <c r="J45" s="6"/>
      <c r="K45" s="6">
        <v>25572.165000000001</v>
      </c>
      <c r="L45" s="6"/>
      <c r="M45" s="6"/>
      <c r="N45" s="6">
        <v>6180.5839999999998</v>
      </c>
      <c r="O45" s="6">
        <v>1115.5640000000001</v>
      </c>
      <c r="P45" s="6">
        <v>3472.5</v>
      </c>
      <c r="Q45" s="6"/>
      <c r="R45" s="6"/>
      <c r="S45" s="6"/>
      <c r="T45" s="6"/>
      <c r="U45" s="6">
        <v>2557.2170000000001</v>
      </c>
      <c r="V45" s="6">
        <v>13325.865000000002</v>
      </c>
      <c r="W45" s="9">
        <v>38898</v>
      </c>
      <c r="X45" s="13">
        <v>12</v>
      </c>
      <c r="Y45" s="9">
        <v>466776</v>
      </c>
      <c r="AA45" s="19"/>
    </row>
    <row r="46" spans="1:27" ht="18" customHeight="1" x14ac:dyDescent="0.2">
      <c r="A46" s="4">
        <v>31</v>
      </c>
      <c r="B46" s="6" t="s">
        <v>118</v>
      </c>
      <c r="C46" s="6" t="s">
        <v>117</v>
      </c>
      <c r="D46" s="6">
        <v>0.5</v>
      </c>
      <c r="E46" s="6" t="s">
        <v>87</v>
      </c>
      <c r="F46" s="6" t="s">
        <v>107</v>
      </c>
      <c r="G46" s="6">
        <v>2.89</v>
      </c>
      <c r="H46" s="6">
        <v>25572.165000000001</v>
      </c>
      <c r="I46" s="6"/>
      <c r="J46" s="6"/>
      <c r="K46" s="6">
        <v>25572.165000000001</v>
      </c>
      <c r="L46" s="6"/>
      <c r="M46" s="6"/>
      <c r="N46" s="6">
        <v>6180.5839999999998</v>
      </c>
      <c r="O46" s="6">
        <v>1115.5640000000001</v>
      </c>
      <c r="P46" s="6">
        <v>3472.5</v>
      </c>
      <c r="Q46" s="6"/>
      <c r="R46" s="6"/>
      <c r="S46" s="6"/>
      <c r="T46" s="6"/>
      <c r="U46" s="6">
        <v>2557.2170000000001</v>
      </c>
      <c r="V46" s="6">
        <v>13325.865000000002</v>
      </c>
      <c r="W46" s="9">
        <v>38898</v>
      </c>
      <c r="X46" s="13">
        <v>12</v>
      </c>
      <c r="Y46" s="9">
        <v>466776</v>
      </c>
      <c r="AA46" s="19"/>
    </row>
    <row r="47" spans="1:27" ht="18" customHeight="1" x14ac:dyDescent="0.2">
      <c r="A47" s="4">
        <v>32</v>
      </c>
      <c r="B47" s="6" t="s">
        <v>119</v>
      </c>
      <c r="C47" s="6" t="s">
        <v>117</v>
      </c>
      <c r="D47" s="6">
        <v>0.5</v>
      </c>
      <c r="E47" s="6" t="s">
        <v>87</v>
      </c>
      <c r="F47" s="6" t="s">
        <v>107</v>
      </c>
      <c r="G47" s="6">
        <v>2.89</v>
      </c>
      <c r="H47" s="6">
        <v>25572.165000000001</v>
      </c>
      <c r="I47" s="6"/>
      <c r="J47" s="6"/>
      <c r="K47" s="6">
        <v>25572.165000000001</v>
      </c>
      <c r="L47" s="6"/>
      <c r="M47" s="6"/>
      <c r="N47" s="6">
        <v>6180.5839999999998</v>
      </c>
      <c r="O47" s="6">
        <v>1115.5640000000001</v>
      </c>
      <c r="P47" s="6">
        <v>3472.5</v>
      </c>
      <c r="Q47" s="6"/>
      <c r="R47" s="6"/>
      <c r="S47" s="6"/>
      <c r="T47" s="6"/>
      <c r="U47" s="6">
        <v>2557.2170000000001</v>
      </c>
      <c r="V47" s="6">
        <v>13325.865000000002</v>
      </c>
      <c r="W47" s="9">
        <v>38898</v>
      </c>
      <c r="X47" s="13">
        <v>12</v>
      </c>
      <c r="Y47" s="9">
        <v>466776</v>
      </c>
      <c r="AA47" s="19"/>
    </row>
    <row r="48" spans="1:27" ht="18" customHeight="1" x14ac:dyDescent="0.2">
      <c r="A48" s="4">
        <v>33</v>
      </c>
      <c r="B48" s="6" t="s">
        <v>120</v>
      </c>
      <c r="C48" s="6" t="s">
        <v>121</v>
      </c>
      <c r="D48" s="6">
        <v>1</v>
      </c>
      <c r="E48" s="6" t="s">
        <v>87</v>
      </c>
      <c r="F48" s="6" t="s">
        <v>122</v>
      </c>
      <c r="G48" s="6">
        <v>2.84</v>
      </c>
      <c r="H48" s="6">
        <v>50259.479999999996</v>
      </c>
      <c r="I48" s="6"/>
      <c r="J48" s="6"/>
      <c r="K48" s="6">
        <v>50259.479999999996</v>
      </c>
      <c r="L48" s="6"/>
      <c r="M48" s="6"/>
      <c r="N48" s="6"/>
      <c r="O48" s="6"/>
      <c r="P48" s="6">
        <v>3472.5</v>
      </c>
      <c r="Q48" s="6">
        <v>5309.1</v>
      </c>
      <c r="R48" s="6"/>
      <c r="S48" s="6"/>
      <c r="T48" s="6"/>
      <c r="U48" s="6">
        <v>5025.9480000000003</v>
      </c>
      <c r="V48" s="6">
        <v>13807.548000000001</v>
      </c>
      <c r="W48" s="9">
        <v>64067</v>
      </c>
      <c r="X48" s="13">
        <v>12</v>
      </c>
      <c r="Y48" s="9">
        <v>768804</v>
      </c>
      <c r="AA48" s="19"/>
    </row>
    <row r="49" spans="1:27" ht="18" customHeight="1" x14ac:dyDescent="0.2">
      <c r="A49" s="4">
        <v>34</v>
      </c>
      <c r="B49" s="6" t="s">
        <v>123</v>
      </c>
      <c r="C49" s="6" t="s">
        <v>124</v>
      </c>
      <c r="D49" s="6">
        <v>1</v>
      </c>
      <c r="E49" s="6" t="s">
        <v>87</v>
      </c>
      <c r="F49" s="6" t="s">
        <v>114</v>
      </c>
      <c r="G49" s="6">
        <v>2.81</v>
      </c>
      <c r="H49" s="6">
        <v>49728.57</v>
      </c>
      <c r="I49" s="6"/>
      <c r="J49" s="6"/>
      <c r="K49" s="6">
        <v>49728.57</v>
      </c>
      <c r="L49" s="6"/>
      <c r="M49" s="6"/>
      <c r="N49" s="6"/>
      <c r="O49" s="6"/>
      <c r="P49" s="6">
        <v>3472.5</v>
      </c>
      <c r="Q49" s="6"/>
      <c r="R49" s="6"/>
      <c r="S49" s="6"/>
      <c r="T49" s="6"/>
      <c r="U49" s="6">
        <v>4972.857</v>
      </c>
      <c r="V49" s="6">
        <v>8445.357</v>
      </c>
      <c r="W49" s="9">
        <v>58174</v>
      </c>
      <c r="X49" s="13">
        <v>12</v>
      </c>
      <c r="Y49" s="9">
        <v>698088</v>
      </c>
      <c r="AA49" s="19"/>
    </row>
    <row r="50" spans="1:27" ht="18" customHeight="1" x14ac:dyDescent="0.2">
      <c r="A50" s="4">
        <v>35</v>
      </c>
      <c r="B50" s="6" t="s">
        <v>125</v>
      </c>
      <c r="C50" s="6" t="s">
        <v>126</v>
      </c>
      <c r="D50" s="6">
        <v>1</v>
      </c>
      <c r="E50" s="6" t="s">
        <v>87</v>
      </c>
      <c r="F50" s="6" t="s">
        <v>114</v>
      </c>
      <c r="G50" s="6">
        <v>2.81</v>
      </c>
      <c r="H50" s="6">
        <v>49728.57</v>
      </c>
      <c r="I50" s="6"/>
      <c r="J50" s="6"/>
      <c r="K50" s="6">
        <v>49728.57</v>
      </c>
      <c r="L50" s="6"/>
      <c r="M50" s="6"/>
      <c r="N50" s="6">
        <v>12018.99</v>
      </c>
      <c r="O50" s="6">
        <v>2169.3670000000002</v>
      </c>
      <c r="P50" s="6">
        <v>3472.5</v>
      </c>
      <c r="Q50" s="6"/>
      <c r="R50" s="6"/>
      <c r="S50" s="6"/>
      <c r="T50" s="6"/>
      <c r="U50" s="6">
        <v>4972.857</v>
      </c>
      <c r="V50" s="6">
        <v>22633.714</v>
      </c>
      <c r="W50" s="9">
        <v>72362</v>
      </c>
      <c r="X50" s="13">
        <v>12</v>
      </c>
      <c r="Y50" s="9">
        <v>868344</v>
      </c>
      <c r="AA50" s="19"/>
    </row>
    <row r="51" spans="1:27" ht="18" customHeight="1" x14ac:dyDescent="0.2">
      <c r="A51" s="4">
        <v>36</v>
      </c>
      <c r="B51" s="6" t="s">
        <v>127</v>
      </c>
      <c r="C51" s="6" t="s">
        <v>126</v>
      </c>
      <c r="D51" s="6">
        <v>1</v>
      </c>
      <c r="E51" s="6" t="s">
        <v>87</v>
      </c>
      <c r="F51" s="6" t="s">
        <v>114</v>
      </c>
      <c r="G51" s="6">
        <v>2.81</v>
      </c>
      <c r="H51" s="6">
        <v>49728.57</v>
      </c>
      <c r="I51" s="6"/>
      <c r="J51" s="6"/>
      <c r="K51" s="6">
        <v>49728.57</v>
      </c>
      <c r="L51" s="6"/>
      <c r="M51" s="6"/>
      <c r="N51" s="6">
        <v>12018.99</v>
      </c>
      <c r="O51" s="6">
        <v>2169.3670000000002</v>
      </c>
      <c r="P51" s="6">
        <v>3472.5</v>
      </c>
      <c r="Q51" s="6"/>
      <c r="R51" s="6"/>
      <c r="S51" s="6"/>
      <c r="T51" s="6"/>
      <c r="U51" s="6">
        <v>4972.857</v>
      </c>
      <c r="V51" s="6">
        <v>22633.714</v>
      </c>
      <c r="W51" s="9">
        <v>72362</v>
      </c>
      <c r="X51" s="13">
        <v>12</v>
      </c>
      <c r="Y51" s="9">
        <v>868344</v>
      </c>
      <c r="AA51" s="19"/>
    </row>
    <row r="52" spans="1:27" ht="18" customHeight="1" x14ac:dyDescent="0.2">
      <c r="A52" s="4">
        <v>37</v>
      </c>
      <c r="B52" s="6" t="s">
        <v>128</v>
      </c>
      <c r="C52" s="6" t="s">
        <v>126</v>
      </c>
      <c r="D52" s="6">
        <v>1</v>
      </c>
      <c r="E52" s="6" t="s">
        <v>87</v>
      </c>
      <c r="F52" s="6" t="s">
        <v>114</v>
      </c>
      <c r="G52" s="6">
        <v>2.81</v>
      </c>
      <c r="H52" s="6">
        <v>49728.57</v>
      </c>
      <c r="I52" s="6"/>
      <c r="J52" s="6"/>
      <c r="K52" s="6">
        <v>49728.57</v>
      </c>
      <c r="L52" s="6"/>
      <c r="M52" s="6"/>
      <c r="N52" s="6">
        <v>12018.99</v>
      </c>
      <c r="O52" s="6">
        <v>2169.3670000000002</v>
      </c>
      <c r="P52" s="6">
        <v>3472.5</v>
      </c>
      <c r="Q52" s="6"/>
      <c r="R52" s="6"/>
      <c r="S52" s="6"/>
      <c r="T52" s="6"/>
      <c r="U52" s="6">
        <v>4972.857</v>
      </c>
      <c r="V52" s="6">
        <v>22633.714</v>
      </c>
      <c r="W52" s="9">
        <v>72362</v>
      </c>
      <c r="X52" s="13">
        <v>12</v>
      </c>
      <c r="Y52" s="9">
        <v>868344</v>
      </c>
      <c r="AA52" s="19"/>
    </row>
    <row r="53" spans="1:27" ht="18" customHeight="1" x14ac:dyDescent="0.2">
      <c r="A53" s="4">
        <v>38</v>
      </c>
      <c r="B53" s="6" t="s">
        <v>129</v>
      </c>
      <c r="C53" s="6" t="s">
        <v>130</v>
      </c>
      <c r="D53" s="6">
        <v>1</v>
      </c>
      <c r="E53" s="6" t="s">
        <v>87</v>
      </c>
      <c r="F53" s="6" t="s">
        <v>114</v>
      </c>
      <c r="G53" s="6">
        <v>2.81</v>
      </c>
      <c r="H53" s="6">
        <v>49728.57</v>
      </c>
      <c r="I53" s="6"/>
      <c r="J53" s="6"/>
      <c r="K53" s="6">
        <v>49728.57</v>
      </c>
      <c r="L53" s="6"/>
      <c r="M53" s="6"/>
      <c r="N53" s="6"/>
      <c r="O53" s="6"/>
      <c r="P53" s="6">
        <v>3472.5</v>
      </c>
      <c r="Q53" s="6"/>
      <c r="R53" s="6">
        <v>3539.4</v>
      </c>
      <c r="S53" s="6">
        <v>5309.1</v>
      </c>
      <c r="T53" s="6"/>
      <c r="U53" s="6">
        <v>4972.857</v>
      </c>
      <c r="V53" s="6">
        <v>17293.857</v>
      </c>
      <c r="W53" s="9">
        <v>67022</v>
      </c>
      <c r="X53" s="13">
        <v>12</v>
      </c>
      <c r="Y53" s="9">
        <v>804264</v>
      </c>
      <c r="AA53" s="19"/>
    </row>
    <row r="54" spans="1:27" ht="18" customHeight="1" x14ac:dyDescent="0.2">
      <c r="A54" s="4">
        <v>39</v>
      </c>
      <c r="B54" s="6" t="s">
        <v>131</v>
      </c>
      <c r="C54" s="6" t="s">
        <v>130</v>
      </c>
      <c r="D54" s="6">
        <v>1</v>
      </c>
      <c r="E54" s="6" t="s">
        <v>87</v>
      </c>
      <c r="F54" s="6" t="s">
        <v>114</v>
      </c>
      <c r="G54" s="6">
        <v>2.81</v>
      </c>
      <c r="H54" s="6">
        <v>49728.57</v>
      </c>
      <c r="I54" s="6"/>
      <c r="J54" s="6"/>
      <c r="K54" s="6">
        <v>49728.57</v>
      </c>
      <c r="L54" s="6"/>
      <c r="M54" s="6"/>
      <c r="N54" s="6"/>
      <c r="O54" s="6"/>
      <c r="P54" s="6">
        <v>3472.5</v>
      </c>
      <c r="Q54" s="6"/>
      <c r="R54" s="6">
        <v>3539.4</v>
      </c>
      <c r="S54" s="6">
        <v>5309.1</v>
      </c>
      <c r="T54" s="6"/>
      <c r="U54" s="6">
        <v>4972.857</v>
      </c>
      <c r="V54" s="6">
        <v>17293.857</v>
      </c>
      <c r="W54" s="9">
        <v>67022</v>
      </c>
      <c r="X54" s="13">
        <v>12</v>
      </c>
      <c r="Y54" s="9">
        <v>804264</v>
      </c>
      <c r="AA54" s="19"/>
    </row>
    <row r="55" spans="1:27" ht="18" customHeight="1" x14ac:dyDescent="0.2">
      <c r="A55" s="4">
        <v>40</v>
      </c>
      <c r="B55" s="6" t="s">
        <v>132</v>
      </c>
      <c r="C55" s="6" t="s">
        <v>130</v>
      </c>
      <c r="D55" s="6">
        <v>1</v>
      </c>
      <c r="E55" s="6" t="s">
        <v>87</v>
      </c>
      <c r="F55" s="6" t="s">
        <v>114</v>
      </c>
      <c r="G55" s="6">
        <v>2.81</v>
      </c>
      <c r="H55" s="6">
        <v>49728.57</v>
      </c>
      <c r="I55" s="6"/>
      <c r="J55" s="6"/>
      <c r="K55" s="6">
        <v>49728.57</v>
      </c>
      <c r="L55" s="6"/>
      <c r="M55" s="6"/>
      <c r="N55" s="6"/>
      <c r="O55" s="6"/>
      <c r="P55" s="6">
        <v>3472.5</v>
      </c>
      <c r="Q55" s="6"/>
      <c r="R55" s="6">
        <v>3539.4</v>
      </c>
      <c r="S55" s="6">
        <v>5309.1</v>
      </c>
      <c r="T55" s="6"/>
      <c r="U55" s="6">
        <v>4972.857</v>
      </c>
      <c r="V55" s="6">
        <v>17293.857</v>
      </c>
      <c r="W55" s="9">
        <v>67022</v>
      </c>
      <c r="X55" s="13">
        <v>12</v>
      </c>
      <c r="Y55" s="9">
        <v>804264</v>
      </c>
      <c r="AA55" s="19"/>
    </row>
    <row r="56" spans="1:27" ht="18" customHeight="1" x14ac:dyDescent="0.2">
      <c r="A56" s="4">
        <v>41</v>
      </c>
      <c r="B56" s="6" t="s">
        <v>133</v>
      </c>
      <c r="C56" s="6" t="s">
        <v>130</v>
      </c>
      <c r="D56" s="6">
        <v>1</v>
      </c>
      <c r="E56" s="6" t="s">
        <v>87</v>
      </c>
      <c r="F56" s="6" t="s">
        <v>114</v>
      </c>
      <c r="G56" s="6">
        <v>2.81</v>
      </c>
      <c r="H56" s="6">
        <v>49728.57</v>
      </c>
      <c r="I56" s="6"/>
      <c r="J56" s="6"/>
      <c r="K56" s="6">
        <v>49728.57</v>
      </c>
      <c r="L56" s="6"/>
      <c r="M56" s="6"/>
      <c r="N56" s="6"/>
      <c r="O56" s="6"/>
      <c r="P56" s="6">
        <v>3472.5</v>
      </c>
      <c r="Q56" s="6"/>
      <c r="R56" s="6">
        <v>3539.4</v>
      </c>
      <c r="S56" s="6">
        <v>5309.1</v>
      </c>
      <c r="T56" s="6"/>
      <c r="U56" s="6">
        <v>4972.857</v>
      </c>
      <c r="V56" s="6">
        <v>17293.857</v>
      </c>
      <c r="W56" s="9">
        <v>67022</v>
      </c>
      <c r="X56" s="13">
        <v>12</v>
      </c>
      <c r="Y56" s="9">
        <v>804264</v>
      </c>
      <c r="AA56" s="19"/>
    </row>
    <row r="57" spans="1:27" ht="18" customHeight="1" x14ac:dyDescent="0.2">
      <c r="A57" s="4">
        <v>42</v>
      </c>
      <c r="B57" s="6" t="s">
        <v>134</v>
      </c>
      <c r="C57" s="6" t="s">
        <v>130</v>
      </c>
      <c r="D57" s="6">
        <v>1</v>
      </c>
      <c r="E57" s="6" t="s">
        <v>87</v>
      </c>
      <c r="F57" s="6" t="s">
        <v>114</v>
      </c>
      <c r="G57" s="6">
        <v>2.81</v>
      </c>
      <c r="H57" s="6">
        <v>49728.57</v>
      </c>
      <c r="I57" s="6"/>
      <c r="J57" s="6"/>
      <c r="K57" s="6">
        <v>49728.57</v>
      </c>
      <c r="L57" s="6"/>
      <c r="M57" s="6"/>
      <c r="N57" s="6"/>
      <c r="O57" s="6"/>
      <c r="P57" s="6">
        <v>3472.5</v>
      </c>
      <c r="Q57" s="6"/>
      <c r="R57" s="6">
        <v>3539.4</v>
      </c>
      <c r="S57" s="6">
        <v>5309.1</v>
      </c>
      <c r="T57" s="6"/>
      <c r="U57" s="6">
        <v>4972.857</v>
      </c>
      <c r="V57" s="6">
        <v>17293.857</v>
      </c>
      <c r="W57" s="9">
        <v>67022</v>
      </c>
      <c r="X57" s="13">
        <v>12</v>
      </c>
      <c r="Y57" s="9">
        <v>804264</v>
      </c>
      <c r="AA57" s="19"/>
    </row>
    <row r="58" spans="1:27" ht="18" customHeight="1" x14ac:dyDescent="0.2">
      <c r="A58" s="4">
        <v>43</v>
      </c>
      <c r="B58" s="6" t="s">
        <v>135</v>
      </c>
      <c r="C58" s="6" t="s">
        <v>130</v>
      </c>
      <c r="D58" s="6">
        <v>1</v>
      </c>
      <c r="E58" s="6" t="s">
        <v>87</v>
      </c>
      <c r="F58" s="6" t="s">
        <v>114</v>
      </c>
      <c r="G58" s="6">
        <v>2.81</v>
      </c>
      <c r="H58" s="6">
        <v>49728.57</v>
      </c>
      <c r="I58" s="6"/>
      <c r="J58" s="6"/>
      <c r="K58" s="6">
        <v>49728.57</v>
      </c>
      <c r="L58" s="6"/>
      <c r="M58" s="6"/>
      <c r="N58" s="6"/>
      <c r="O58" s="6"/>
      <c r="P58" s="6">
        <v>3472.5</v>
      </c>
      <c r="Q58" s="6"/>
      <c r="R58" s="6">
        <v>3539.4</v>
      </c>
      <c r="S58" s="6">
        <v>5309.1</v>
      </c>
      <c r="T58" s="6"/>
      <c r="U58" s="6">
        <v>4972.857</v>
      </c>
      <c r="V58" s="6">
        <v>17293.857</v>
      </c>
      <c r="W58" s="9">
        <v>67022</v>
      </c>
      <c r="X58" s="13">
        <v>12</v>
      </c>
      <c r="Y58" s="9">
        <v>804264</v>
      </c>
      <c r="AA58" s="19"/>
    </row>
    <row r="59" spans="1:27" ht="18" customHeight="1" x14ac:dyDescent="0.2">
      <c r="A59" s="4">
        <v>44</v>
      </c>
      <c r="B59" s="6" t="s">
        <v>136</v>
      </c>
      <c r="C59" s="6" t="s">
        <v>130</v>
      </c>
      <c r="D59" s="6">
        <v>1</v>
      </c>
      <c r="E59" s="6" t="s">
        <v>87</v>
      </c>
      <c r="F59" s="6" t="s">
        <v>114</v>
      </c>
      <c r="G59" s="6">
        <v>2.81</v>
      </c>
      <c r="H59" s="6">
        <v>49728.57</v>
      </c>
      <c r="I59" s="6"/>
      <c r="J59" s="6"/>
      <c r="K59" s="6">
        <v>49728.57</v>
      </c>
      <c r="L59" s="6"/>
      <c r="M59" s="6"/>
      <c r="N59" s="6"/>
      <c r="O59" s="6"/>
      <c r="P59" s="6">
        <v>3472.5</v>
      </c>
      <c r="Q59" s="6"/>
      <c r="R59" s="6">
        <v>3539.4</v>
      </c>
      <c r="S59" s="6">
        <v>5309.1</v>
      </c>
      <c r="T59" s="6"/>
      <c r="U59" s="6">
        <v>4972.857</v>
      </c>
      <c r="V59" s="6">
        <v>17293.857</v>
      </c>
      <c r="W59" s="9">
        <v>67022</v>
      </c>
      <c r="X59" s="13">
        <v>12</v>
      </c>
      <c r="Y59" s="9">
        <v>804264</v>
      </c>
      <c r="AA59" s="19"/>
    </row>
    <row r="60" spans="1:27" ht="18" customHeight="1" x14ac:dyDescent="0.2">
      <c r="A60" s="4">
        <v>45</v>
      </c>
      <c r="B60" s="6" t="s">
        <v>137</v>
      </c>
      <c r="C60" s="6" t="s">
        <v>138</v>
      </c>
      <c r="D60" s="6">
        <v>1</v>
      </c>
      <c r="E60" s="6" t="s">
        <v>87</v>
      </c>
      <c r="F60" s="6" t="s">
        <v>107</v>
      </c>
      <c r="G60" s="6">
        <v>2.89</v>
      </c>
      <c r="H60" s="6">
        <v>51144.33</v>
      </c>
      <c r="I60" s="6"/>
      <c r="J60" s="6"/>
      <c r="K60" s="6">
        <v>51144.33</v>
      </c>
      <c r="L60" s="6"/>
      <c r="M60" s="6"/>
      <c r="N60" s="6"/>
      <c r="O60" s="6"/>
      <c r="P60" s="6">
        <v>3472.5</v>
      </c>
      <c r="Q60" s="6"/>
      <c r="R60" s="6"/>
      <c r="S60" s="6"/>
      <c r="T60" s="6"/>
      <c r="U60" s="6">
        <v>5114.433</v>
      </c>
      <c r="V60" s="6">
        <v>8586.9330000000009</v>
      </c>
      <c r="W60" s="9">
        <v>59731</v>
      </c>
      <c r="X60" s="13">
        <v>12</v>
      </c>
      <c r="Y60" s="9">
        <v>716772</v>
      </c>
      <c r="AA60" s="19"/>
    </row>
    <row r="61" spans="1:27" ht="21.75" customHeight="1" x14ac:dyDescent="0.2">
      <c r="A61" s="5"/>
      <c r="B61" s="10" t="s">
        <v>139</v>
      </c>
      <c r="C61" s="10"/>
      <c r="D61" s="10">
        <v>40.75</v>
      </c>
      <c r="E61" s="10"/>
      <c r="F61" s="10"/>
      <c r="G61" s="10"/>
      <c r="H61" s="10">
        <v>2785397.1970000002</v>
      </c>
      <c r="I61" s="10">
        <v>1.25</v>
      </c>
      <c r="J61" s="10">
        <v>366974.45500000002</v>
      </c>
      <c r="K61" s="10">
        <v>3152370.6770000001</v>
      </c>
      <c r="L61" s="10">
        <v>5309.1</v>
      </c>
      <c r="M61" s="10">
        <v>10618.2</v>
      </c>
      <c r="N61" s="10">
        <v>54598.722000000002</v>
      </c>
      <c r="O61" s="10">
        <v>9854.7929999999997</v>
      </c>
      <c r="P61" s="10">
        <v>128482.5</v>
      </c>
      <c r="Q61" s="10">
        <v>9290.9249999999993</v>
      </c>
      <c r="R61" s="10">
        <v>26545.5</v>
      </c>
      <c r="S61" s="10">
        <v>37163.699999999997</v>
      </c>
      <c r="T61" s="10">
        <v>3539.4</v>
      </c>
      <c r="U61" s="10">
        <v>315237.071</v>
      </c>
      <c r="V61" s="10">
        <v>600639.91099999996</v>
      </c>
      <c r="W61" s="11">
        <v>3753006.1</v>
      </c>
      <c r="X61" s="14">
        <v>12</v>
      </c>
      <c r="Y61" s="11">
        <v>45036073.200000003</v>
      </c>
      <c r="AA61" s="19">
        <f>SUM(AA11:AA60)</f>
        <v>9431.6161499999998</v>
      </c>
    </row>
    <row r="63" spans="1:27" ht="22.5" x14ac:dyDescent="0.2">
      <c r="B63" s="17" t="s">
        <v>145</v>
      </c>
      <c r="C63" s="17" t="s">
        <v>146</v>
      </c>
    </row>
    <row r="68" spans="4:6" x14ac:dyDescent="0.2">
      <c r="D68" s="18">
        <f>D11+D12+D13+D16+D18+D19+D20+D21+D22+D23+D25+D26+D27+D28</f>
        <v>12</v>
      </c>
      <c r="F68" s="1">
        <f>554</f>
        <v>554</v>
      </c>
    </row>
    <row r="69" spans="4:6" x14ac:dyDescent="0.2">
      <c r="F69" s="1">
        <f>F68/18</f>
        <v>30.777777777777779</v>
      </c>
    </row>
    <row r="73" spans="4:6" x14ac:dyDescent="0.2">
      <c r="D73" s="18">
        <f>D11+D12+D13+D16+D18+D19+D20+D21+D22+D23+D24+D25+D26+D27+D28</f>
        <v>13</v>
      </c>
    </row>
  </sheetData>
  <sortState ref="A11:Z14">
    <sortCondition ref="A11"/>
  </sortState>
  <mergeCells count="25">
    <mergeCell ref="V8:V9"/>
    <mergeCell ref="W8:W9"/>
    <mergeCell ref="X8:X9"/>
    <mergeCell ref="Y8:Y9"/>
    <mergeCell ref="B10:C10"/>
    <mergeCell ref="G8:G9"/>
    <mergeCell ref="H8:H9"/>
    <mergeCell ref="I8:I9"/>
    <mergeCell ref="J8:J9"/>
    <mergeCell ref="K8:K9"/>
    <mergeCell ref="L8:U8"/>
    <mergeCell ref="B8:B9"/>
    <mergeCell ref="C8:C9"/>
    <mergeCell ref="D8:D9"/>
    <mergeCell ref="E8:E9"/>
    <mergeCell ref="F8:F9"/>
    <mergeCell ref="B29:C29"/>
    <mergeCell ref="B34:C34"/>
    <mergeCell ref="B38:C38"/>
    <mergeCell ref="B2:G2"/>
    <mergeCell ref="B3:G3"/>
    <mergeCell ref="B15:C15"/>
    <mergeCell ref="A5:I5"/>
    <mergeCell ref="A6:I6"/>
    <mergeCell ref="A8:A9"/>
  </mergeCells>
  <pageMargins left="0.98425196850393704" right="0.19685039370078741" top="0" bottom="0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UserD</dc:creator>
  <cp:lastModifiedBy>UserD</cp:lastModifiedBy>
  <cp:lastPrinted>2020-09-16T12:13:34Z</cp:lastPrinted>
  <dcterms:created xsi:type="dcterms:W3CDTF">2020-09-16T12:01:46Z</dcterms:created>
  <dcterms:modified xsi:type="dcterms:W3CDTF">2021-01-14T08:24:44Z</dcterms:modified>
</cp:coreProperties>
</file>